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k\Desktop\Раскрытие инф-ции 2025г на сайт\"/>
    </mc:Choice>
  </mc:AlternateContent>
  <xr:revisionPtr revIDLastSave="0" documentId="13_ncr:1_{15CAE883-B135-4253-94AB-371A9E3F14F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ПКГУП КЭС" sheetId="1" r:id="rId1"/>
    <sheet name="ЧЭС" sheetId="3" r:id="rId2"/>
    <sheet name="КГЭС" sheetId="2" r:id="rId3"/>
    <sheet name="ПО" sheetId="5" r:id="rId4"/>
    <sheet name="ДО" sheetId="4" r:id="rId5"/>
  </sheets>
  <definedNames>
    <definedName name="_xlnm.Print_Area" localSheetId="2">КГЭС!$A$1:$H$23</definedName>
    <definedName name="_xlnm.Print_Area" localSheetId="0">'ПКГУП КЭС'!$A$1:$H$67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/>
  <c r="E19" i="1"/>
  <c r="F63" i="1" l="1"/>
  <c r="G63" i="1"/>
  <c r="F64" i="1"/>
  <c r="G64" i="1"/>
  <c r="F65" i="1"/>
  <c r="G65" i="1"/>
  <c r="F66" i="1"/>
  <c r="G66" i="1"/>
  <c r="E66" i="1"/>
  <c r="E65" i="1"/>
  <c r="E64" i="1"/>
  <c r="E63" i="1"/>
  <c r="F47" i="1"/>
  <c r="G47" i="1"/>
  <c r="E47" i="1"/>
  <c r="F46" i="1"/>
  <c r="G46" i="1"/>
  <c r="E46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E28" i="1"/>
  <c r="E31" i="1"/>
  <c r="E34" i="1"/>
  <c r="E33" i="1"/>
  <c r="E32" i="1"/>
  <c r="E30" i="1"/>
  <c r="E29" i="1"/>
  <c r="F14" i="1"/>
  <c r="G14" i="1"/>
  <c r="F15" i="1"/>
  <c r="G15" i="1"/>
  <c r="F16" i="1"/>
  <c r="G16" i="1"/>
  <c r="F17" i="1"/>
  <c r="G17" i="1"/>
  <c r="F18" i="1"/>
  <c r="G18" i="1"/>
  <c r="F20" i="1"/>
  <c r="G20" i="1"/>
  <c r="F13" i="1"/>
  <c r="G13" i="1"/>
  <c r="E17" i="1"/>
  <c r="E16" i="1"/>
  <c r="E20" i="1"/>
  <c r="E18" i="1"/>
  <c r="E15" i="1"/>
  <c r="E14" i="1"/>
  <c r="E13" i="1"/>
  <c r="F26" i="3"/>
  <c r="F40" i="1" s="1"/>
  <c r="G26" i="3"/>
  <c r="G40" i="1" s="1"/>
  <c r="E26" i="3"/>
  <c r="E59" i="1"/>
  <c r="F54" i="1"/>
  <c r="G54" i="1"/>
  <c r="E54" i="1"/>
  <c r="F48" i="1"/>
  <c r="G48" i="1"/>
  <c r="E48" i="1"/>
  <c r="E40" i="1"/>
  <c r="F35" i="1"/>
  <c r="G35" i="1"/>
  <c r="E35" i="1"/>
  <c r="F21" i="1"/>
  <c r="G21" i="1"/>
  <c r="F17" i="2"/>
  <c r="G17" i="2"/>
  <c r="E17" i="2"/>
  <c r="F10" i="2"/>
  <c r="G10" i="2"/>
  <c r="E10" i="2"/>
  <c r="F5" i="2"/>
  <c r="G5" i="2"/>
  <c r="E5" i="2"/>
  <c r="F11" i="5"/>
  <c r="G11" i="5"/>
  <c r="E11" i="5"/>
  <c r="F5" i="4"/>
  <c r="G5" i="4"/>
  <c r="E5" i="4"/>
  <c r="F12" i="4"/>
  <c r="G12" i="4"/>
  <c r="E12" i="4"/>
  <c r="F32" i="3"/>
  <c r="F59" i="1" s="1"/>
  <c r="G32" i="3"/>
  <c r="G59" i="1" s="1"/>
  <c r="E32" i="3"/>
  <c r="F18" i="3"/>
  <c r="G18" i="3"/>
  <c r="E18" i="3"/>
  <c r="E21" i="1" s="1"/>
  <c r="F5" i="3"/>
  <c r="F5" i="1" s="1"/>
  <c r="G5" i="3"/>
  <c r="G5" i="1" s="1"/>
  <c r="E5" i="3"/>
  <c r="E5" i="1" s="1"/>
</calcChain>
</file>

<file path=xl/sharedStrings.xml><?xml version="1.0" encoding="utf-8"?>
<sst xmlns="http://schemas.openxmlformats.org/spreadsheetml/2006/main" count="519" uniqueCount="133">
  <si>
    <r>
      <rPr>
        <sz val="12"/>
        <rFont val="Times New Roman"/>
        <family val="1"/>
      </rPr>
      <t xml:space="preserve">Приложение N 1 к Методическим указаниям
</t>
    </r>
    <r>
      <rPr>
        <sz val="12"/>
        <rFont val="Times New Roman"/>
        <family val="1"/>
      </rPr>
      <t xml:space="preserve">по определению размера платы за технологическое присоединение
</t>
    </r>
    <r>
      <rPr>
        <sz val="12"/>
        <rFont val="Times New Roman"/>
        <family val="1"/>
      </rPr>
      <t>к электрическим сетям</t>
    </r>
  </si>
  <si>
    <r>
      <rPr>
        <sz val="12"/>
        <rFont val="Times New Roman"/>
        <family val="1"/>
      </rPr>
      <t xml:space="preserve">Расходы
</t>
    </r>
    <r>
      <rPr>
        <sz val="12"/>
        <rFont val="Times New Roman"/>
        <family val="1"/>
      </rPr>
      <t xml:space="preserve">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
</t>
    </r>
    <r>
      <rPr>
        <sz val="12"/>
        <rFont val="Times New Roman"/>
        <family val="1"/>
      </rPr>
      <t>коммерческого учета электрической энергии (мощности)</t>
    </r>
  </si>
  <si>
    <r>
      <rPr>
        <sz val="12"/>
        <rFont val="Times New Roman"/>
        <family val="1"/>
      </rPr>
      <t>N</t>
    </r>
  </si>
  <si>
    <r>
      <rPr>
        <sz val="12"/>
        <rFont val="Times New Roman"/>
        <family val="1"/>
      </rPr>
      <t>Объект электросетевого хозяйства/Средство коммерческого учета электрической энергии (мощности)</t>
    </r>
  </si>
  <si>
    <r>
      <rPr>
        <sz val="12"/>
        <rFont val="Times New Roman"/>
        <family val="1"/>
      </rPr>
      <t>Год ввода объекта</t>
    </r>
  </si>
  <si>
    <r>
      <rPr>
        <sz val="12"/>
        <rFont val="Times New Roman"/>
        <family val="1"/>
      </rPr>
      <t>Уровень напряжения, кВ</t>
    </r>
  </si>
  <si>
    <r>
      <rPr>
        <sz val="12"/>
        <rFont val="Times New Roman"/>
        <family val="1"/>
      </rPr>
      <t>Протяженность (для линий электропередачи), метров/Количество пунктов секционирования, штук/Количество точек учета, штук</t>
    </r>
  </si>
  <si>
    <r>
      <rPr>
        <sz val="12"/>
        <rFont val="Times New Roman"/>
        <family val="1"/>
      </rPr>
      <t>Максимальная мощность, кВт</t>
    </r>
  </si>
  <si>
    <r>
      <rPr>
        <sz val="12"/>
        <rFont val="Times New Roman"/>
        <family val="1"/>
      </rPr>
      <t>Расходы на строительство объекта/на обеспечение средствами коммерческого учета электрической энергии (мощности), тыс. руб.</t>
    </r>
  </si>
  <si>
    <r>
      <rPr>
        <sz val="12"/>
        <rFont val="Times New Roman"/>
        <family val="1"/>
      </rPr>
      <t>Строительство     воздушных линий</t>
    </r>
  </si>
  <si>
    <r>
      <rPr>
        <sz val="12"/>
        <rFont val="Times New Roman"/>
        <family val="1"/>
      </rPr>
      <t>1.j</t>
    </r>
  </si>
  <si>
    <r>
      <rPr>
        <sz val="12"/>
        <rFont val="Times New Roman"/>
        <family val="1"/>
      </rPr>
      <t>Материал                      опоры (деревянные      (j      =       1), металлические     (j     =     2), железобетонные (j = 3)</t>
    </r>
  </si>
  <si>
    <r>
      <rPr>
        <sz val="12"/>
        <rFont val="Times New Roman"/>
        <family val="1"/>
      </rPr>
      <t>1.j.k</t>
    </r>
  </si>
  <si>
    <r>
      <rPr>
        <sz val="12"/>
        <rFont val="Times New Roman"/>
        <family val="1"/>
      </rPr>
      <t xml:space="preserve">Тип                             провода
</t>
    </r>
    <r>
      <rPr>
        <sz val="12"/>
        <rFont val="Times New Roman"/>
        <family val="1"/>
      </rPr>
      <t xml:space="preserve">(изолированный провод (k = 1),  неизолированный провод
</t>
    </r>
    <r>
      <rPr>
        <sz val="12"/>
        <rFont val="Times New Roman"/>
        <family val="1"/>
      </rPr>
      <t>(k = 2)</t>
    </r>
  </si>
  <si>
    <r>
      <rPr>
        <sz val="12"/>
        <rFont val="Times New Roman"/>
        <family val="1"/>
      </rPr>
      <t>1.j.k.l</t>
    </r>
  </si>
  <si>
    <r>
      <rPr>
        <sz val="12"/>
        <rFont val="Times New Roman"/>
        <family val="1"/>
      </rPr>
      <t>Материал  провода  (медный (l   =   1),   стальной   (l   =   2), сталеалюминиевый  (l   =   3), алюминиевый (l = 4)</t>
    </r>
  </si>
  <si>
    <r>
      <rPr>
        <sz val="12"/>
        <rFont val="Times New Roman"/>
        <family val="1"/>
      </rPr>
      <t>1.j.k.l.m</t>
    </r>
  </si>
  <si>
    <r>
      <rPr>
        <sz val="12"/>
        <rFont val="Times New Roman"/>
        <family val="1"/>
      </rPr>
      <t>Сечение  провода  (диапазон до      50      квадратных      мм включительно (m = 1), от 50 до     100     квадратных     мм включительно (m = 2), от 100 до     200     квадратных     мм включительно (m = 3), от 200 до     500     квадратных     мм включительно (m = 4), от 500 до     800     квадратных     мм включительно (m = 5), свыше 800 квадратных мм (m = 6)</t>
    </r>
  </si>
  <si>
    <r>
      <rPr>
        <sz val="12"/>
        <rFont val="Times New Roman"/>
        <family val="1"/>
      </rPr>
      <t>1.j.k.l.m.n</t>
    </r>
  </si>
  <si>
    <r>
      <rPr>
        <sz val="12"/>
        <rFont val="Times New Roman"/>
        <family val="1"/>
      </rPr>
      <t>Количество                    цепей (одноцепная      (n      =      1), двухцепная (n = 2)</t>
    </r>
  </si>
  <si>
    <r>
      <rPr>
        <sz val="12"/>
        <rFont val="Times New Roman"/>
        <family val="1"/>
      </rPr>
      <t>1.j.k.l.m.n.o</t>
    </r>
  </si>
  <si>
    <r>
      <rPr>
        <sz val="12"/>
        <rFont val="Times New Roman"/>
        <family val="1"/>
      </rPr>
      <t>на металлических опорах, за исключением  многогранных (o   =   1),   на   многогранных опорах (o = 2)</t>
    </r>
  </si>
  <si>
    <r>
      <rPr>
        <sz val="12"/>
        <rFont val="Times New Roman"/>
        <family val="1"/>
      </rPr>
      <t>...</t>
    </r>
  </si>
  <si>
    <r>
      <rPr>
        <sz val="12"/>
        <rFont val="Times New Roman"/>
        <family val="1"/>
      </rPr>
      <t>&lt;пообъектная расшифровка&gt;</t>
    </r>
  </si>
  <si>
    <r>
      <rPr>
        <sz val="12"/>
        <rFont val="Times New Roman"/>
        <family val="1"/>
      </rPr>
      <t>Строительство      кабельных линий</t>
    </r>
  </si>
  <si>
    <r>
      <rPr>
        <sz val="12"/>
        <rFont val="Times New Roman"/>
        <family val="1"/>
      </rPr>
      <t>2.j</t>
    </r>
  </si>
  <si>
    <r>
      <rPr>
        <sz val="12"/>
        <rFont val="Times New Roman"/>
        <family val="1"/>
      </rPr>
      <t>Способ                   прокладки кабельных         линий         (в траншеях (j = 1), в блоках (j = 2),   в   каналах   (j   =   3),   в туннелях  и  коллекторах  (j  = 4), в галереях и эстакадах (j = 5),                   горизонтальное наклонное  бурение  (j  =  6), подводная прокладка (j = 7)</t>
    </r>
  </si>
  <si>
    <r>
      <rPr>
        <sz val="12"/>
        <rFont val="Times New Roman"/>
        <family val="1"/>
      </rPr>
      <t>2.j.k</t>
    </r>
  </si>
  <si>
    <r>
      <rPr>
        <sz val="12"/>
        <rFont val="Times New Roman"/>
        <family val="1"/>
      </rPr>
      <t>Одножильные    (k    =    1)    и многожильные (k = 2)</t>
    </r>
  </si>
  <si>
    <r>
      <rPr>
        <sz val="12"/>
        <rFont val="Times New Roman"/>
        <family val="1"/>
      </rPr>
      <t>2.j.k.l</t>
    </r>
  </si>
  <si>
    <r>
      <rPr>
        <sz val="12"/>
        <rFont val="Times New Roman"/>
        <family val="1"/>
      </rPr>
      <t xml:space="preserve">Кабели     с     резиновой     и пластмассовой  изоляцией  (l
</t>
    </r>
    <r>
      <rPr>
        <sz val="12"/>
        <rFont val="Times New Roman"/>
        <family val="1"/>
      </rPr>
      <t xml:space="preserve">=  1), бумажной изоляцией (l
</t>
    </r>
    <r>
      <rPr>
        <sz val="12"/>
        <rFont val="Times New Roman"/>
        <family val="1"/>
      </rPr>
      <t>= 2)</t>
    </r>
  </si>
  <si>
    <r>
      <rPr>
        <sz val="12"/>
        <rFont val="Times New Roman"/>
        <family val="1"/>
      </rPr>
      <t>2.j.k.l.m</t>
    </r>
  </si>
  <si>
    <r>
      <rPr>
        <sz val="12"/>
        <rFont val="Times New Roman"/>
        <family val="1"/>
      </rPr>
      <t>Сечение  провода  (диапазон до      50      квадратных      мм включительно (m = 1), от 50 до     100     квадратных     мм включительно (m = 2), от 100 до     200     квадратных     мм включительно (m = 3), от 200 до     250     квадратных     мм включительно (m = 4), от 250 до     300     квадратных     мм включительно (m = 5), от 300 до     400     квадратных     мм включительно (m = 6), от 400 до     500     квадратных     мм включительно (m = 7), от 500 до     800     квадратных     мм включительно (m = 8), свыше 800 квадратных мм (m = 9)</t>
    </r>
  </si>
  <si>
    <r>
      <rPr>
        <sz val="12"/>
        <rFont val="Times New Roman"/>
        <family val="1"/>
      </rPr>
      <t>2.j.k.l.m.n</t>
    </r>
  </si>
  <si>
    <r>
      <rPr>
        <sz val="12"/>
        <rFont val="Times New Roman"/>
        <family val="1"/>
      </rPr>
      <t>Количество       кабелей       в траншее, канале, туннеле или коллекторе,  на  галерее  или эстакаде,   труб   в   скважине (одна (n = 1), две (n = 2), три (n = 3), четыре (n = 4), более четырех (n = 5)</t>
    </r>
  </si>
  <si>
    <r>
      <rPr>
        <sz val="12"/>
        <rFont val="Times New Roman"/>
        <family val="1"/>
      </rPr>
      <t>Строительство           пунктов секционирования</t>
    </r>
  </si>
  <si>
    <r>
      <rPr>
        <sz val="12"/>
        <rFont val="Times New Roman"/>
        <family val="1"/>
      </rPr>
      <t>3.j</t>
    </r>
  </si>
  <si>
    <r>
      <rPr>
        <sz val="12"/>
        <rFont val="Times New Roman"/>
        <family val="1"/>
      </rPr>
      <t xml:space="preserve">Реклоузеры (j = 1), линейные разъединители     (j     =     2), выключатели           нагрузки, устанавливаемые              вне трансформаторных подстанций                            и
</t>
    </r>
    <r>
      <rPr>
        <sz val="12"/>
        <rFont val="Times New Roman"/>
        <family val="1"/>
      </rPr>
      <t xml:space="preserve">распределительных              и переключательных    пунктов (РП)           (j           =           3),
</t>
    </r>
    <r>
      <rPr>
        <sz val="12"/>
        <rFont val="Times New Roman"/>
        <family val="1"/>
      </rPr>
      <t>распределительные    пункты (РП),       за       исключением комплектных распределительных устройств                наружной установки (КРН, КРУП) (j = 4),                       комплектные распределительные устройства              наружной установки (КРН, КРУН) (j = 5),             переключательные пункты (j = 6)</t>
    </r>
  </si>
  <si>
    <r>
      <rPr>
        <sz val="12"/>
        <rFont val="Times New Roman"/>
        <family val="1"/>
      </rPr>
      <t>3.j.k</t>
    </r>
  </si>
  <si>
    <r>
      <rPr>
        <sz val="12"/>
        <rFont val="Times New Roman"/>
        <family val="1"/>
      </rPr>
      <t>3.4.k.l</t>
    </r>
  </si>
  <si>
    <r>
      <rPr>
        <sz val="12"/>
        <rFont val="Times New Roman"/>
        <family val="1"/>
      </rPr>
      <t>Количество         ячеек         в распределительном          или переключательном      пункте (до 5 ячеек включительно (l = 1),     от    5    до     10    ячеек включительно (l = 2), от 10 до 15  ячеек  включительно  (l  = 3), свыше 15 ячеек (l = 4)</t>
    </r>
  </si>
  <si>
    <r>
      <rPr>
        <sz val="12"/>
        <rFont val="Times New Roman"/>
        <family val="1"/>
      </rPr>
      <t>Строительство  комплектных трансформаторных подстанций (КТП) с уровнем напряжения до 35 кВ</t>
    </r>
  </si>
  <si>
    <r>
      <rPr>
        <sz val="12"/>
        <rFont val="Times New Roman"/>
        <family val="1"/>
      </rPr>
      <t>4.j</t>
    </r>
  </si>
  <si>
    <r>
      <rPr>
        <sz val="12"/>
        <rFont val="Times New Roman"/>
        <family val="1"/>
      </rPr>
      <t xml:space="preserve">Трансформаторные подстанции         (ТП),         за исключением распределительных трансформаторных подстанций (РТП) 6/0,4 кВ (j
</t>
    </r>
    <r>
      <rPr>
        <sz val="12"/>
        <rFont val="Times New Roman"/>
        <family val="1"/>
      </rPr>
      <t xml:space="preserve">= 1), 10/0,4 кВ (j = 2), 20/0,4 кВ (j = 3), 6/10 (10/6) кВ (j = 4),  10/20  (20/10)  кВ  (j  =  5),
</t>
    </r>
    <r>
      <rPr>
        <sz val="12"/>
        <rFont val="Times New Roman"/>
        <family val="1"/>
      </rPr>
      <t>6/20 (20/6) (j = 6)</t>
    </r>
  </si>
  <si>
    <r>
      <rPr>
        <sz val="12"/>
        <rFont val="Times New Roman"/>
        <family val="1"/>
      </rPr>
      <t>4.j.k</t>
    </r>
  </si>
  <si>
    <r>
      <rPr>
        <sz val="12"/>
        <rFont val="Times New Roman"/>
        <family val="1"/>
      </rPr>
      <t>Однотрансформаторные (k = 1), двухтрансформаторные и более (k = 2)</t>
    </r>
  </si>
  <si>
    <r>
      <rPr>
        <sz val="12"/>
        <rFont val="Times New Roman"/>
        <family val="1"/>
      </rPr>
      <t>4.j.k.l</t>
    </r>
  </si>
  <si>
    <r>
      <rPr>
        <sz val="12"/>
        <rFont val="Times New Roman"/>
        <family val="1"/>
      </rPr>
      <t xml:space="preserve">Трансформаторная мощность      до      25      кВА включительно (l = 1), от 25 до 100  кВА  включительно  (l  = 2),    от    100    до    250    кВА
</t>
    </r>
    <r>
      <rPr>
        <sz val="12"/>
        <rFont val="Times New Roman"/>
        <family val="1"/>
      </rPr>
      <t xml:space="preserve">включительно (l = 3), от 250
</t>
    </r>
    <r>
      <rPr>
        <sz val="12"/>
        <rFont val="Times New Roman"/>
        <family val="1"/>
      </rPr>
      <t xml:space="preserve">до 400 кВА (l = 4), от 400 до 630  кВА  включительно  (l  = 5),   от   630   до   1000   кВА
</t>
    </r>
    <r>
      <rPr>
        <sz val="12"/>
        <rFont val="Times New Roman"/>
        <family val="1"/>
      </rPr>
      <t xml:space="preserve">включительно (l = 6), от 1000 до 1250 кВА включительно (l
</t>
    </r>
    <r>
      <rPr>
        <sz val="12"/>
        <rFont val="Times New Roman"/>
        <family val="1"/>
      </rPr>
      <t xml:space="preserve">=  7),  от  1250  кВА  до  1600
</t>
    </r>
    <r>
      <rPr>
        <sz val="12"/>
        <rFont val="Times New Roman"/>
        <family val="1"/>
      </rPr>
      <t xml:space="preserve">кВА включительно (l = 8), от 1600        до        2000       кВА
</t>
    </r>
    <r>
      <rPr>
        <sz val="12"/>
        <rFont val="Times New Roman"/>
        <family val="1"/>
      </rPr>
      <t xml:space="preserve">включительно (l = 9), от 2000 до 2500 кВА включительно (l
</t>
    </r>
    <r>
      <rPr>
        <sz val="12"/>
        <rFont val="Times New Roman"/>
        <family val="1"/>
      </rPr>
      <t xml:space="preserve">=  10),  от  2500  до  3150  кВА
</t>
    </r>
    <r>
      <rPr>
        <sz val="12"/>
        <rFont val="Times New Roman"/>
        <family val="1"/>
      </rPr>
      <t xml:space="preserve">включительно   (l   =   11),   от 3150        до        4000       кВА
</t>
    </r>
    <r>
      <rPr>
        <sz val="12"/>
        <rFont val="Times New Roman"/>
        <family val="1"/>
      </rPr>
      <t>включительно (l = 12), свыше 4000 кВА (l = 13)</t>
    </r>
  </si>
  <si>
    <r>
      <rPr>
        <sz val="12"/>
        <rFont val="Times New Roman"/>
        <family val="1"/>
      </rPr>
      <t>4.j.k.l.m</t>
    </r>
  </si>
  <si>
    <r>
      <rPr>
        <sz val="12"/>
        <rFont val="Times New Roman"/>
        <family val="1"/>
      </rPr>
      <t>Столбового/мачтового   типа (m    =    1),    шкафного    или киоскового   типа   (m   =   2), блочного    типа    (m    =    3), встроенного типа (m = 4)</t>
    </r>
  </si>
  <si>
    <r>
      <rPr>
        <sz val="12"/>
        <rFont val="Times New Roman"/>
        <family val="1"/>
      </rPr>
      <t>Строительство распределительных трансформаторных подстанций (РТП) с уровнем напряжения до 35 кВ</t>
    </r>
  </si>
  <si>
    <r>
      <rPr>
        <sz val="12"/>
        <rFont val="Times New Roman"/>
        <family val="1"/>
      </rPr>
      <t>5.j</t>
    </r>
  </si>
  <si>
    <r>
      <rPr>
        <sz val="12"/>
        <rFont val="Times New Roman"/>
        <family val="1"/>
      </rPr>
      <t>5.j.k</t>
    </r>
  </si>
  <si>
    <r>
      <rPr>
        <sz val="12"/>
        <rFont val="Times New Roman"/>
        <family val="1"/>
      </rPr>
      <t>5.j.k.l</t>
    </r>
  </si>
  <si>
    <r>
      <rPr>
        <sz val="12"/>
        <rFont val="Times New Roman"/>
        <family val="1"/>
      </rPr>
      <t xml:space="preserve">Трансформаторная мощность      до      25      кВА включительно (l = 1), от 25 до 100  кВА  включительно  (l  = 2),    от    100    до    250    кВА
</t>
    </r>
    <r>
      <rPr>
        <sz val="12"/>
        <rFont val="Times New Roman"/>
        <family val="1"/>
      </rPr>
      <t xml:space="preserve">включительно (l = 3), от 250
</t>
    </r>
    <r>
      <rPr>
        <sz val="12"/>
        <rFont val="Times New Roman"/>
        <family val="1"/>
      </rPr>
      <t xml:space="preserve">до 400 кВА (l = 4), от 400 до 630  кВА  включительно  (l  = 5),   от   630   до   1000   кВА
</t>
    </r>
    <r>
      <rPr>
        <sz val="12"/>
        <rFont val="Times New Roman"/>
        <family val="1"/>
      </rPr>
      <t xml:space="preserve">включительно (l = 6), от 1000 до 1250 кВА включительно (l
</t>
    </r>
    <r>
      <rPr>
        <sz val="12"/>
        <rFont val="Times New Roman"/>
        <family val="1"/>
      </rPr>
      <t xml:space="preserve">=  7),  от  1250  кВА  до  1600
</t>
    </r>
    <r>
      <rPr>
        <sz val="12"/>
        <rFont val="Times New Roman"/>
        <family val="1"/>
      </rPr>
      <t xml:space="preserve">кВА включительно (l = 8), от 1600        до        2000       кВА
</t>
    </r>
    <r>
      <rPr>
        <sz val="12"/>
        <rFont val="Times New Roman"/>
        <family val="1"/>
      </rPr>
      <t xml:space="preserve">включительно (l = 9), от 2000 до 2500 кВА включительно (l
</t>
    </r>
    <r>
      <rPr>
        <sz val="12"/>
        <rFont val="Times New Roman"/>
        <family val="1"/>
      </rPr>
      <t xml:space="preserve">=  10),  от  2500  до  3150  кВА
</t>
    </r>
    <r>
      <rPr>
        <sz val="12"/>
        <rFont val="Times New Roman"/>
        <family val="1"/>
      </rPr>
      <t>включительно (l = 11), свыше 3150 кВА (l = 12)</t>
    </r>
  </si>
  <si>
    <r>
      <rPr>
        <sz val="12"/>
        <rFont val="Times New Roman"/>
        <family val="1"/>
      </rPr>
      <t>5.j.k.l.m</t>
    </r>
  </si>
  <si>
    <r>
      <rPr>
        <sz val="12"/>
        <rFont val="Times New Roman"/>
        <family val="1"/>
      </rPr>
      <t>Открытого   типа   (m   =   1), закрытого типа (m = 2)</t>
    </r>
  </si>
  <si>
    <r>
      <rPr>
        <sz val="12"/>
        <rFont val="Times New Roman"/>
        <family val="1"/>
      </rPr>
      <t>Строительство           центров питания,               подстанций уровнем напряжения 35 кВ и выше (ПС)</t>
    </r>
  </si>
  <si>
    <r>
      <rPr>
        <sz val="12"/>
        <rFont val="Times New Roman"/>
        <family val="1"/>
      </rPr>
      <t>6.j</t>
    </r>
  </si>
  <si>
    <r>
      <rPr>
        <sz val="12"/>
        <rFont val="Times New Roman"/>
        <family val="1"/>
      </rPr>
      <t>Однотрансформаторные  (j  = 1), двухтрансформаторные и более (j = 2)</t>
    </r>
  </si>
  <si>
    <r>
      <rPr>
        <sz val="12"/>
        <rFont val="Times New Roman"/>
        <family val="1"/>
      </rPr>
      <t>6.j.k</t>
    </r>
  </si>
  <si>
    <r>
      <rPr>
        <sz val="12"/>
        <rFont val="Times New Roman"/>
        <family val="1"/>
      </rPr>
      <t xml:space="preserve">Трансформаторная мощность     до     6,3     МВА включительно (k = 1), от 6,3 до 10 МВА включительно (k
</t>
    </r>
    <r>
      <rPr>
        <sz val="12"/>
        <rFont val="Times New Roman"/>
        <family val="1"/>
      </rPr>
      <t xml:space="preserve">=   2),   от   10   до   16   МВА
</t>
    </r>
    <r>
      <rPr>
        <sz val="12"/>
        <rFont val="Times New Roman"/>
        <family val="1"/>
      </rPr>
      <t xml:space="preserve">включительно  (k  =  3),  от  16 до 25 МВА включительно (k
</t>
    </r>
    <r>
      <rPr>
        <sz val="12"/>
        <rFont val="Times New Roman"/>
        <family val="1"/>
      </rPr>
      <t xml:space="preserve">=   4),   от   25   до   32   МВА
</t>
    </r>
    <r>
      <rPr>
        <sz val="12"/>
        <rFont val="Times New Roman"/>
        <family val="1"/>
      </rPr>
      <t xml:space="preserve">включительно  (k  =  5),  от  32 до 40 МВА включительно (k
</t>
    </r>
    <r>
      <rPr>
        <sz val="12"/>
        <rFont val="Times New Roman"/>
        <family val="1"/>
      </rPr>
      <t xml:space="preserve">=   6),   от   40   до   63   МВА
</t>
    </r>
    <r>
      <rPr>
        <sz val="12"/>
        <rFont val="Times New Roman"/>
        <family val="1"/>
      </rPr>
      <t xml:space="preserve">включительно  (k  =  7),  от  63 до 80 МВА включительно (k
</t>
    </r>
    <r>
      <rPr>
        <sz val="12"/>
        <rFont val="Times New Roman"/>
        <family val="1"/>
      </rPr>
      <t xml:space="preserve">=   8),   от   80   до   100   МВА
</t>
    </r>
    <r>
      <rPr>
        <sz val="12"/>
        <rFont val="Times New Roman"/>
        <family val="1"/>
      </rPr>
      <t>включительно (k = 9), свыше 100 МВА (k = 10)</t>
    </r>
  </si>
  <si>
    <r>
      <rPr>
        <sz val="12"/>
        <rFont val="Times New Roman"/>
        <family val="1"/>
      </rPr>
      <t>6.j.k.l</t>
    </r>
  </si>
  <si>
    <r>
      <rPr>
        <sz val="12"/>
        <rFont val="Times New Roman"/>
        <family val="1"/>
      </rPr>
      <t>Открытого    типа    (l    =    1), закрытого типа (l = 2)</t>
    </r>
  </si>
  <si>
    <r>
      <rPr>
        <sz val="12"/>
        <rFont val="Times New Roman"/>
        <family val="1"/>
      </rPr>
      <t>7.j</t>
    </r>
  </si>
  <si>
    <r>
      <rPr>
        <sz val="12"/>
        <rFont val="Times New Roman"/>
        <family val="1"/>
      </rPr>
      <t>Однофазный      (j      =      1), трехфазный (j = 2)</t>
    </r>
  </si>
  <si>
    <r>
      <rPr>
        <sz val="12"/>
        <rFont val="Times New Roman"/>
        <family val="1"/>
      </rPr>
      <t>7.j.k</t>
    </r>
  </si>
  <si>
    <t>воздушные     линии     на     железобетонных опорах  изолированным  сталеалюминиевым проводом  сечением  до  50  квадратных  мм включительно одноцепные</t>
  </si>
  <si>
    <t>6 кВ</t>
  </si>
  <si>
    <t>воздушные     линии     на     железобетонных опорах  изолированным  сталеалюминиевым проводом сечением от 50 до 100 квадратных мм включительно одноцепные</t>
  </si>
  <si>
    <t>воздушные     линии     на     железобетонных опорах  изолированным  сталеалюминиевым проводом     сечением     от     100     до     200 квадратных мм включительно одноцепные</t>
  </si>
  <si>
    <t>0,4 кВ</t>
  </si>
  <si>
    <t>0,23 кВ</t>
  </si>
  <si>
    <t>2022-2024</t>
  </si>
  <si>
    <t>1.3.1.3.1.1</t>
  </si>
  <si>
    <t>1.3.1.3.3.1</t>
  </si>
  <si>
    <t xml:space="preserve">1.3.1.3.2.1
</t>
  </si>
  <si>
    <t>2.1.2.1.1.2</t>
  </si>
  <si>
    <t>2.1.2.1.2.1</t>
  </si>
  <si>
    <t>кабельные 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</si>
  <si>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до 50 квадратных мм включительно  с  двумя кабелями в траншее</t>
  </si>
  <si>
    <t>2.1.2.1.4.2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</si>
  <si>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 двумя кабелями в траншее</t>
  </si>
  <si>
    <t>2.1.2.1.3.2</t>
  </si>
  <si>
    <t>кабельные линии в траншеях многожильные с резиновой или пластмассовой изоляцией сечением провода от100 до 200 квадратных мм включительно  с  двумя кабелями в траншее</t>
  </si>
  <si>
    <t>Обеспечение средствами коммерческого  учета электрической энергии (мощности)</t>
  </si>
  <si>
    <t>7.1.1</t>
  </si>
  <si>
    <t>средства коммерческого  учета электрической энергии(мощности) однофазные прямого включения</t>
  </si>
  <si>
    <t>0,22 кВ</t>
  </si>
  <si>
    <t>7.2.1</t>
  </si>
  <si>
    <t>средства коммерческого  учета электрической энергии(мощности) трехфазные прямого включения</t>
  </si>
  <si>
    <t>средства коммерческого  учета электрической энергии(мощности) трехфазные полукосвенного включения</t>
  </si>
  <si>
    <t>10 кВ</t>
  </si>
  <si>
    <t>,</t>
  </si>
  <si>
    <t>7.2.2</t>
  </si>
  <si>
    <t>7.2.3</t>
  </si>
  <si>
    <t>1.1.2.4.1.1</t>
  </si>
  <si>
    <t>воздушные линии на деревянных опорах неизолированным алюминиевым проводом сечением до 50 квадратных мм включительно одноцепные</t>
  </si>
  <si>
    <t>2.1.2.1.3.1</t>
  </si>
  <si>
    <t>2.1.2.1.3.3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</si>
  <si>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</si>
  <si>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тремя кабелями в траншее</t>
  </si>
  <si>
    <t>однотраисформаторные подстанции (за исключением РТП) мощностью от 100 до 250 кВА включительно шкафного или киоскового типа</t>
  </si>
  <si>
    <t>10/0,4 кВ</t>
  </si>
  <si>
    <t xml:space="preserve">4.1.5.2 </t>
  </si>
  <si>
    <t>однотрансформаторные подстанции (за исключением РТП) мощностью от 400 до 630 кВА включительно шкафного или киоскового типа</t>
  </si>
  <si>
    <t>4.1.3.2</t>
  </si>
  <si>
    <t>воздушные линии на деревянных опорах изолированным сталеалюминиевым проводом сечением до 50 квадратных мм включительно одноцепные</t>
  </si>
  <si>
    <t>воздушные линии на деревянных опорах неизолированным сталеалюминиевым проводом сечением до 50 квадратных мм включительно одноцепные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</si>
  <si>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</si>
  <si>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</si>
  <si>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</si>
  <si>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</si>
  <si>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</si>
  <si>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1.1.1.3.1.1</t>
  </si>
  <si>
    <t>1.1.2.3.1.1</t>
  </si>
  <si>
    <t>1.3.1.4.1.1</t>
  </si>
  <si>
    <t xml:space="preserve">1.3.2.3.1.1 </t>
  </si>
  <si>
    <t>1.3.1.3.2.1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</si>
  <si>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</si>
  <si>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 xml:space="preserve">2.1.2.1.2.1  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</si>
  <si>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</si>
  <si>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 xml:space="preserve">2.1.2.2.3.1  </t>
  </si>
  <si>
    <t>2022-24</t>
  </si>
  <si>
    <t>Обеспечение средствами коммерческого учета
электрической   энергии (мощности)</t>
  </si>
  <si>
    <t>средства коммерческого  учета электрической энергии(мощности) трехфазные косвенного включения</t>
  </si>
  <si>
    <r>
      <rPr>
        <sz val="12"/>
        <rFont val="Times New Roman"/>
        <family val="1"/>
      </rPr>
      <t xml:space="preserve">Прямого  включения  (k  =  1), полукосвенного    включения (k       =       2),  косвенного </t>
    </r>
    <r>
      <rPr>
        <sz val="12"/>
        <rFont val="Times New Roman"/>
      </rPr>
      <t>включения (k = 3)</t>
    </r>
  </si>
  <si>
    <t>2023-24</t>
  </si>
  <si>
    <t>2022-23</t>
  </si>
  <si>
    <r>
      <rPr>
        <sz val="12"/>
        <rFont val="Times New Roman"/>
        <family val="1"/>
      </rPr>
      <t xml:space="preserve">Распределительные </t>
    </r>
    <r>
      <rPr>
        <sz val="12"/>
        <rFont val="Times New Roman"/>
      </rPr>
      <t>трансформаторные подстанции (РТП)</t>
    </r>
  </si>
  <si>
    <r>
      <rPr>
        <sz val="12"/>
        <rFont val="Times New Roman"/>
        <family val="1"/>
      </rPr>
      <t xml:space="preserve">Номинальный  ток  до  100  А включительно (k = 1), от 100 </t>
    </r>
    <r>
      <rPr>
        <sz val="12"/>
        <rFont val="Times New Roman"/>
      </rPr>
      <t>до 250 А включительно (k = 2),     от     250     до     500     А
включительно (k = 3), от 500
А  до  1  000  А  включительно</t>
    </r>
  </si>
  <si>
    <t>-</t>
  </si>
  <si>
    <t>Приказ ФАС России от 30.06.2022 N 490/22 (ред. от 13.11.2024) "Об утверждении Методических указаний по определению размера
платы за технологическое присоединение к электрическим сетям"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</si>
</sst>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"/>
    <numFmt numFmtId="165" formatCode="0.00000"/>
    <numFmt numFmtId="166" formatCode="0.000"/>
  </numFmts>
  <fonts count="7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8"/>
      <name val="Times New Roman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1"/>
    </xf>
    <xf numFmtId="164" fontId="2" fillId="0" borderId="1" xfId="0" applyNumberFormat="1" applyFont="1" applyBorder="1" applyAlignment="1">
      <alignment horizontal="left" vertical="top" shrinkToFi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shrinkToFi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165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shrinkToFi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166" fontId="0" fillId="0" borderId="1" xfId="0" applyNumberFormat="1" applyBorder="1" applyAlignment="1">
      <alignment horizontal="left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tabSelected="1" view="pageBreakPreview" zoomScale="70" zoomScaleNormal="100" zoomScaleSheetLayoutView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7" sqref="E7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4.83203125" customWidth="1"/>
    <col min="8" max="8" width="5.1640625" customWidth="1"/>
  </cols>
  <sheetData>
    <row r="1" spans="1:8" ht="75.2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96" customHeight="1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162.6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3" t="s">
        <v>7</v>
      </c>
      <c r="G4" s="1" t="s">
        <v>8</v>
      </c>
    </row>
    <row r="5" spans="1:8" ht="38.450000000000003" customHeight="1" x14ac:dyDescent="0.2">
      <c r="A5" s="13">
        <v>1</v>
      </c>
      <c r="B5" s="14" t="s">
        <v>9</v>
      </c>
      <c r="C5" s="16" t="s">
        <v>73</v>
      </c>
      <c r="D5" s="16"/>
      <c r="E5" s="16">
        <f>ЧЭС!E5+КГЭС!E5+ПО!E5+ДО!E5</f>
        <v>17.138500000000001</v>
      </c>
      <c r="F5" s="16">
        <f>ЧЭС!F5+КГЭС!F5+ПО!F5+ДО!F5</f>
        <v>3420.7</v>
      </c>
      <c r="G5" s="16">
        <f>ЧЭС!G5+КГЭС!G5+ПО!G5+ДО!G5</f>
        <v>11373.705040000001</v>
      </c>
    </row>
    <row r="6" spans="1:8" ht="65.849999999999994" customHeight="1" x14ac:dyDescent="0.2">
      <c r="A6" s="2" t="s">
        <v>10</v>
      </c>
      <c r="B6" s="2" t="s">
        <v>11</v>
      </c>
      <c r="C6" s="1" t="s">
        <v>131</v>
      </c>
      <c r="D6" s="1" t="s">
        <v>131</v>
      </c>
      <c r="E6" s="1" t="s">
        <v>131</v>
      </c>
      <c r="F6" s="1" t="s">
        <v>131</v>
      </c>
      <c r="G6" s="1" t="s">
        <v>131</v>
      </c>
    </row>
    <row r="7" spans="1:8" ht="66" customHeight="1" x14ac:dyDescent="0.2">
      <c r="A7" s="2" t="s">
        <v>12</v>
      </c>
      <c r="B7" s="5" t="s">
        <v>13</v>
      </c>
      <c r="C7" s="1" t="s">
        <v>131</v>
      </c>
      <c r="D7" s="1" t="s">
        <v>131</v>
      </c>
      <c r="E7" s="1" t="s">
        <v>131</v>
      </c>
      <c r="F7" s="1" t="s">
        <v>131</v>
      </c>
      <c r="G7" s="1" t="s">
        <v>131</v>
      </c>
    </row>
    <row r="8" spans="1:8" ht="65.849999999999994" customHeight="1" x14ac:dyDescent="0.2">
      <c r="A8" s="2" t="s">
        <v>14</v>
      </c>
      <c r="B8" s="2" t="s">
        <v>15</v>
      </c>
      <c r="C8" s="1" t="s">
        <v>131</v>
      </c>
      <c r="D8" s="1" t="s">
        <v>131</v>
      </c>
      <c r="E8" s="1" t="s">
        <v>131</v>
      </c>
      <c r="F8" s="1" t="s">
        <v>131</v>
      </c>
      <c r="G8" s="1" t="s">
        <v>131</v>
      </c>
    </row>
    <row r="9" spans="1:8" ht="176.45" customHeight="1" x14ac:dyDescent="0.2">
      <c r="A9" s="2" t="s">
        <v>16</v>
      </c>
      <c r="B9" s="2" t="s">
        <v>17</v>
      </c>
      <c r="C9" s="1" t="s">
        <v>131</v>
      </c>
      <c r="D9" s="1" t="s">
        <v>131</v>
      </c>
      <c r="E9" s="1" t="s">
        <v>131</v>
      </c>
      <c r="F9" s="1" t="s">
        <v>131</v>
      </c>
      <c r="G9" s="1" t="s">
        <v>131</v>
      </c>
    </row>
    <row r="10" spans="1:8" ht="51.95" customHeight="1" x14ac:dyDescent="0.2">
      <c r="A10" s="2" t="s">
        <v>18</v>
      </c>
      <c r="B10" s="2" t="s">
        <v>19</v>
      </c>
      <c r="C10" s="1" t="s">
        <v>131</v>
      </c>
      <c r="D10" s="1" t="s">
        <v>131</v>
      </c>
      <c r="E10" s="1" t="s">
        <v>131</v>
      </c>
      <c r="F10" s="1" t="s">
        <v>131</v>
      </c>
      <c r="G10" s="1" t="s">
        <v>131</v>
      </c>
    </row>
    <row r="11" spans="1:8" ht="65.849999999999994" customHeight="1" x14ac:dyDescent="0.2">
      <c r="A11" s="2" t="s">
        <v>20</v>
      </c>
      <c r="B11" s="2" t="s">
        <v>21</v>
      </c>
      <c r="C11" s="1" t="s">
        <v>131</v>
      </c>
      <c r="D11" s="1" t="s">
        <v>131</v>
      </c>
      <c r="E11" s="1" t="s">
        <v>131</v>
      </c>
      <c r="F11" s="1" t="s">
        <v>131</v>
      </c>
      <c r="G11" s="1" t="s">
        <v>131</v>
      </c>
    </row>
    <row r="12" spans="1:8" ht="15.75" x14ac:dyDescent="0.2">
      <c r="A12" s="2" t="s">
        <v>22</v>
      </c>
      <c r="B12" s="2" t="s">
        <v>23</v>
      </c>
      <c r="C12" s="1" t="s">
        <v>131</v>
      </c>
      <c r="D12" s="1" t="s">
        <v>131</v>
      </c>
      <c r="E12" s="1" t="s">
        <v>131</v>
      </c>
      <c r="F12" s="1" t="s">
        <v>131</v>
      </c>
      <c r="G12" s="1" t="s">
        <v>131</v>
      </c>
    </row>
    <row r="13" spans="1:8" ht="110.25" x14ac:dyDescent="0.2">
      <c r="A13" s="4" t="s">
        <v>114</v>
      </c>
      <c r="B13" s="12" t="s">
        <v>107</v>
      </c>
      <c r="C13" s="6"/>
      <c r="D13" s="6"/>
      <c r="E13" s="6">
        <f>ЧЭС!E6</f>
        <v>0.44500000000000001</v>
      </c>
      <c r="F13" s="6">
        <f>ЧЭС!F6</f>
        <v>35</v>
      </c>
      <c r="G13" s="6">
        <f>ЧЭС!G6</f>
        <v>136.596</v>
      </c>
    </row>
    <row r="14" spans="1:8" ht="110.25" x14ac:dyDescent="0.2">
      <c r="A14" s="4" t="s">
        <v>115</v>
      </c>
      <c r="B14" s="12" t="s">
        <v>108</v>
      </c>
      <c r="C14" s="6"/>
      <c r="D14" s="6"/>
      <c r="E14" s="6">
        <f>ЧЭС!E7</f>
        <v>0.32500000000000001</v>
      </c>
      <c r="F14" s="6">
        <f>ЧЭС!F7</f>
        <v>15</v>
      </c>
      <c r="G14" s="6">
        <f>ЧЭС!G7</f>
        <v>9.3708200000000001</v>
      </c>
    </row>
    <row r="15" spans="1:8" ht="110.25" x14ac:dyDescent="0.2">
      <c r="A15" s="4" t="s">
        <v>116</v>
      </c>
      <c r="B15" s="12" t="s">
        <v>109</v>
      </c>
      <c r="C15" s="6"/>
      <c r="D15" s="6"/>
      <c r="E15" s="6">
        <f>ЧЭС!E8</f>
        <v>0.41499999999999998</v>
      </c>
      <c r="F15" s="6">
        <f>ЧЭС!F8</f>
        <v>86</v>
      </c>
      <c r="G15" s="6">
        <f>ЧЭС!G8</f>
        <v>170.28014999999999</v>
      </c>
    </row>
    <row r="16" spans="1:8" ht="110.25" x14ac:dyDescent="0.2">
      <c r="A16" s="4" t="s">
        <v>74</v>
      </c>
      <c r="B16" s="12" t="s">
        <v>110</v>
      </c>
      <c r="C16" s="6"/>
      <c r="D16" s="6"/>
      <c r="E16" s="6">
        <f>ЧЭС!E9+ЧЭС!E14+ЧЭС!E16+ЧЭС!E17+КГЭС!E6+КГЭС!E7+ДО!E6</f>
        <v>14.105499999999999</v>
      </c>
      <c r="F16" s="6">
        <f>ЧЭС!F9+ЧЭС!F14+ЧЭС!F16+ЧЭС!F17+КГЭС!F6+КГЭС!F7+ДО!F6</f>
        <v>2053.6999999999998</v>
      </c>
      <c r="G16" s="6">
        <f>ЧЭС!G9+ЧЭС!G14+ЧЭС!G16+ЧЭС!G17+КГЭС!G6+КГЭС!G7+ДО!G6</f>
        <v>8981.4525900000008</v>
      </c>
    </row>
    <row r="17" spans="1:7" ht="110.25" x14ac:dyDescent="0.2">
      <c r="A17" s="4" t="s">
        <v>75</v>
      </c>
      <c r="B17" s="12" t="s">
        <v>111</v>
      </c>
      <c r="C17" s="6"/>
      <c r="D17" s="6"/>
      <c r="E17" s="6">
        <f>ЧЭС!E10+КГЭС!E8</f>
        <v>0.57499999999999996</v>
      </c>
      <c r="F17" s="6">
        <f>ЧЭС!F10+КГЭС!F8</f>
        <v>400</v>
      </c>
      <c r="G17" s="6">
        <f>ЧЭС!G10+КГЭС!G8</f>
        <v>590.76670000000001</v>
      </c>
    </row>
    <row r="18" spans="1:7" ht="110.25" x14ac:dyDescent="0.2">
      <c r="A18" s="4" t="s">
        <v>117</v>
      </c>
      <c r="B18" s="12" t="s">
        <v>112</v>
      </c>
      <c r="C18" s="6"/>
      <c r="D18" s="6"/>
      <c r="E18" s="6">
        <f>ЧЭС!E11</f>
        <v>0.05</v>
      </c>
      <c r="F18" s="6">
        <f>ЧЭС!F11</f>
        <v>15</v>
      </c>
      <c r="G18" s="6">
        <f>ЧЭС!G11</f>
        <v>1.77145</v>
      </c>
    </row>
    <row r="19" spans="1:7" ht="110.25" x14ac:dyDescent="0.2">
      <c r="A19" s="4" t="s">
        <v>118</v>
      </c>
      <c r="B19" s="12" t="s">
        <v>113</v>
      </c>
      <c r="C19" s="6"/>
      <c r="D19" s="6"/>
      <c r="E19" s="6">
        <f>ЧЭС!E12+КГЭС!E9+ЧЭС!E15</f>
        <v>1.1229999999999998</v>
      </c>
      <c r="F19" s="6">
        <f>ЧЭС!F12+КГЭС!F9+ЧЭС!F15</f>
        <v>801</v>
      </c>
      <c r="G19" s="6">
        <f>ЧЭС!G12+КГЭС!G9+ЧЭС!G15</f>
        <v>1476.2524999999998</v>
      </c>
    </row>
    <row r="20" spans="1:7" ht="110.25" x14ac:dyDescent="0.2">
      <c r="A20" s="12" t="s">
        <v>96</v>
      </c>
      <c r="B20" s="7" t="s">
        <v>97</v>
      </c>
      <c r="C20" s="6"/>
      <c r="D20" s="6"/>
      <c r="E20" s="6">
        <f>ЧЭС!E13</f>
        <v>0.1</v>
      </c>
      <c r="F20" s="6">
        <f>ЧЭС!F13</f>
        <v>15</v>
      </c>
      <c r="G20" s="6">
        <f>ЧЭС!G13</f>
        <v>7.2148300000000001</v>
      </c>
    </row>
    <row r="21" spans="1:7" ht="38.450000000000003" customHeight="1" x14ac:dyDescent="0.2">
      <c r="A21" s="13">
        <v>2</v>
      </c>
      <c r="B21" s="14" t="s">
        <v>24</v>
      </c>
      <c r="C21" s="15" t="s">
        <v>123</v>
      </c>
      <c r="D21" s="16"/>
      <c r="E21" s="16">
        <f>ЧЭС!E18+КГЭС!E10+ПО!E6+ДО!E7</f>
        <v>0.95900000000000007</v>
      </c>
      <c r="F21" s="16">
        <f>ЧЭС!F18+КГЭС!F10+ПО!F6+ДО!F7</f>
        <v>1414.8</v>
      </c>
      <c r="G21" s="16">
        <f>ЧЭС!G18+КГЭС!G10+ПО!G6+ДО!G7</f>
        <v>2603.1632600000003</v>
      </c>
    </row>
    <row r="22" spans="1:7" ht="135" customHeight="1" x14ac:dyDescent="0.2">
      <c r="A22" s="2" t="s">
        <v>25</v>
      </c>
      <c r="B22" s="2" t="s">
        <v>26</v>
      </c>
      <c r="C22" s="1" t="s">
        <v>131</v>
      </c>
      <c r="D22" s="1" t="s">
        <v>131</v>
      </c>
      <c r="E22" s="1" t="s">
        <v>131</v>
      </c>
      <c r="F22" s="1" t="s">
        <v>131</v>
      </c>
      <c r="G22" s="1" t="s">
        <v>131</v>
      </c>
    </row>
    <row r="23" spans="1:7" ht="38.450000000000003" customHeight="1" x14ac:dyDescent="0.2">
      <c r="A23" s="2" t="s">
        <v>27</v>
      </c>
      <c r="B23" s="2" t="s">
        <v>28</v>
      </c>
      <c r="C23" s="1" t="s">
        <v>131</v>
      </c>
      <c r="D23" s="1" t="s">
        <v>131</v>
      </c>
      <c r="E23" s="1" t="s">
        <v>131</v>
      </c>
      <c r="F23" s="1" t="s">
        <v>131</v>
      </c>
      <c r="G23" s="1" t="s">
        <v>131</v>
      </c>
    </row>
    <row r="24" spans="1:7" ht="65.849999999999994" customHeight="1" x14ac:dyDescent="0.2">
      <c r="A24" s="2" t="s">
        <v>29</v>
      </c>
      <c r="B24" s="5" t="s">
        <v>30</v>
      </c>
      <c r="C24" s="1" t="s">
        <v>131</v>
      </c>
      <c r="D24" s="1" t="s">
        <v>131</v>
      </c>
      <c r="E24" s="1" t="s">
        <v>131</v>
      </c>
      <c r="F24" s="1" t="s">
        <v>131</v>
      </c>
      <c r="G24" s="1" t="s">
        <v>131</v>
      </c>
    </row>
    <row r="25" spans="1:7" ht="283.5" x14ac:dyDescent="0.2">
      <c r="A25" s="2" t="s">
        <v>31</v>
      </c>
      <c r="B25" s="2" t="s">
        <v>32</v>
      </c>
      <c r="C25" s="1" t="s">
        <v>131</v>
      </c>
      <c r="D25" s="1" t="s">
        <v>131</v>
      </c>
      <c r="E25" s="1" t="s">
        <v>131</v>
      </c>
      <c r="F25" s="1" t="s">
        <v>131</v>
      </c>
      <c r="G25" s="1" t="s">
        <v>131</v>
      </c>
    </row>
    <row r="26" spans="1:7" ht="115.5" customHeight="1" x14ac:dyDescent="0.2">
      <c r="A26" s="2" t="s">
        <v>33</v>
      </c>
      <c r="B26" s="2" t="s">
        <v>34</v>
      </c>
      <c r="C26" s="1" t="s">
        <v>131</v>
      </c>
      <c r="D26" s="1" t="s">
        <v>131</v>
      </c>
      <c r="E26" s="1" t="s">
        <v>131</v>
      </c>
      <c r="F26" s="1" t="s">
        <v>131</v>
      </c>
      <c r="G26" s="1" t="s">
        <v>131</v>
      </c>
    </row>
    <row r="27" spans="1:7" ht="15.75" x14ac:dyDescent="0.2">
      <c r="A27" s="2" t="s">
        <v>22</v>
      </c>
      <c r="B27" s="2" t="s">
        <v>23</v>
      </c>
      <c r="C27" s="1" t="s">
        <v>131</v>
      </c>
      <c r="D27" s="1" t="s">
        <v>131</v>
      </c>
      <c r="E27" s="1" t="s">
        <v>131</v>
      </c>
      <c r="F27" s="1" t="s">
        <v>131</v>
      </c>
      <c r="G27" s="1" t="s">
        <v>131</v>
      </c>
    </row>
    <row r="28" spans="1:7" ht="110.25" x14ac:dyDescent="0.2">
      <c r="A28" s="4" t="s">
        <v>120</v>
      </c>
      <c r="B28" s="12" t="s">
        <v>119</v>
      </c>
      <c r="C28" s="6"/>
      <c r="D28" s="6"/>
      <c r="E28" s="20">
        <f>ЧЭС!E19+ЧЭС!E24</f>
        <v>6.9000000000000006E-2</v>
      </c>
      <c r="F28" s="20">
        <f>ЧЭС!F19+ЧЭС!F24</f>
        <v>95</v>
      </c>
      <c r="G28" s="20">
        <f>ЧЭС!G19+ЧЭС!G24</f>
        <v>122.44587</v>
      </c>
    </row>
    <row r="29" spans="1:7" ht="94.5" x14ac:dyDescent="0.2">
      <c r="A29" s="4" t="s">
        <v>122</v>
      </c>
      <c r="B29" s="12" t="s">
        <v>121</v>
      </c>
      <c r="C29" s="6"/>
      <c r="D29" s="6"/>
      <c r="E29" s="20">
        <f>ЧЭС!E20</f>
        <v>0.02</v>
      </c>
      <c r="F29" s="20">
        <f>ЧЭС!F20</f>
        <v>15</v>
      </c>
      <c r="G29" s="20">
        <f>ЧЭС!G20</f>
        <v>48.277639999999998</v>
      </c>
    </row>
    <row r="30" spans="1:7" ht="110.25" x14ac:dyDescent="0.2">
      <c r="A30" s="12" t="s">
        <v>98</v>
      </c>
      <c r="B30" s="7" t="s">
        <v>100</v>
      </c>
      <c r="C30" s="6"/>
      <c r="D30" s="6"/>
      <c r="E30" s="20">
        <f>ЧЭС!E21</f>
        <v>7.9000000000000001E-2</v>
      </c>
      <c r="F30" s="20">
        <f>ЧЭС!F21</f>
        <v>120</v>
      </c>
      <c r="G30" s="20">
        <f>ЧЭС!G21</f>
        <v>88.665419999999997</v>
      </c>
    </row>
    <row r="31" spans="1:7" ht="110.25" x14ac:dyDescent="0.2">
      <c r="A31" s="7" t="s">
        <v>99</v>
      </c>
      <c r="B31" s="7" t="s">
        <v>101</v>
      </c>
      <c r="C31" s="6"/>
      <c r="D31" s="6"/>
      <c r="E31" s="20">
        <f>ЧЭС!E22</f>
        <v>0.36099999999999999</v>
      </c>
      <c r="F31" s="20">
        <f>ЧЭС!F22</f>
        <v>400</v>
      </c>
      <c r="G31" s="20">
        <f>ЧЭС!G22</f>
        <v>1477.6306</v>
      </c>
    </row>
    <row r="32" spans="1:7" ht="110.25" x14ac:dyDescent="0.2">
      <c r="A32" s="2" t="s">
        <v>77</v>
      </c>
      <c r="B32" s="7" t="s">
        <v>80</v>
      </c>
      <c r="C32" s="6"/>
      <c r="D32" s="6"/>
      <c r="E32" s="20">
        <f>ЧЭС!E23</f>
        <v>0.12</v>
      </c>
      <c r="F32" s="20">
        <f>ЧЭС!F23</f>
        <v>64.8</v>
      </c>
      <c r="G32" s="20">
        <f>ЧЭС!G23</f>
        <v>95.954189999999997</v>
      </c>
    </row>
    <row r="33" spans="1:7" ht="110.25" x14ac:dyDescent="0.2">
      <c r="A33" s="7" t="s">
        <v>81</v>
      </c>
      <c r="B33" s="7" t="s">
        <v>82</v>
      </c>
      <c r="C33" s="6"/>
      <c r="D33" s="6"/>
      <c r="E33" s="20">
        <f>КГЭС!E11</f>
        <v>0.2</v>
      </c>
      <c r="F33" s="20">
        <f>КГЭС!F11</f>
        <v>360</v>
      </c>
      <c r="G33" s="20">
        <f>КГЭС!G11</f>
        <v>512.07870000000003</v>
      </c>
    </row>
    <row r="34" spans="1:7" ht="110.25" x14ac:dyDescent="0.2">
      <c r="A34" s="7" t="s">
        <v>83</v>
      </c>
      <c r="B34" s="7" t="s">
        <v>84</v>
      </c>
      <c r="C34" s="6"/>
      <c r="D34" s="6"/>
      <c r="E34" s="20">
        <f>КГЭС!E12</f>
        <v>0.11</v>
      </c>
      <c r="F34" s="20">
        <f>КГЭС!F12</f>
        <v>360</v>
      </c>
      <c r="G34" s="20">
        <f>КГЭС!G12</f>
        <v>258.11084</v>
      </c>
    </row>
    <row r="35" spans="1:7" ht="38.450000000000003" customHeight="1" x14ac:dyDescent="0.2">
      <c r="A35" s="13">
        <v>3</v>
      </c>
      <c r="B35" s="14" t="s">
        <v>35</v>
      </c>
      <c r="C35" s="15" t="s">
        <v>123</v>
      </c>
      <c r="D35" s="16"/>
      <c r="E35" s="16">
        <f>ЧЭС!E25+КГЭС!E13+ПО!E7+ДО!E8</f>
        <v>0</v>
      </c>
      <c r="F35" s="16">
        <f>ЧЭС!F25+КГЭС!F13+ПО!F7+ДО!F8</f>
        <v>0</v>
      </c>
      <c r="G35" s="16">
        <f>ЧЭС!G25+КГЭС!G13+ПО!G7+ДО!G8</f>
        <v>0</v>
      </c>
    </row>
    <row r="36" spans="1:7" ht="330.75" x14ac:dyDescent="0.2">
      <c r="A36" s="2" t="s">
        <v>36</v>
      </c>
      <c r="B36" s="5" t="s">
        <v>37</v>
      </c>
      <c r="C36" s="1" t="s">
        <v>131</v>
      </c>
      <c r="D36" s="1" t="s">
        <v>131</v>
      </c>
      <c r="E36" s="1" t="s">
        <v>131</v>
      </c>
      <c r="F36" s="1" t="s">
        <v>131</v>
      </c>
      <c r="G36" s="1" t="s">
        <v>131</v>
      </c>
    </row>
    <row r="37" spans="1:7" ht="126" x14ac:dyDescent="0.2">
      <c r="A37" s="2" t="s">
        <v>38</v>
      </c>
      <c r="B37" s="7" t="s">
        <v>130</v>
      </c>
      <c r="C37" s="1" t="s">
        <v>131</v>
      </c>
      <c r="D37" s="1" t="s">
        <v>131</v>
      </c>
      <c r="E37" s="1" t="s">
        <v>131</v>
      </c>
      <c r="F37" s="1" t="s">
        <v>131</v>
      </c>
      <c r="G37" s="1" t="s">
        <v>131</v>
      </c>
    </row>
    <row r="38" spans="1:7" ht="121.35" customHeight="1" x14ac:dyDescent="0.2">
      <c r="A38" s="2" t="s">
        <v>39</v>
      </c>
      <c r="B38" s="2" t="s">
        <v>40</v>
      </c>
      <c r="C38" s="1" t="s">
        <v>131</v>
      </c>
      <c r="D38" s="1" t="s">
        <v>131</v>
      </c>
      <c r="E38" s="1" t="s">
        <v>131</v>
      </c>
      <c r="F38" s="1" t="s">
        <v>131</v>
      </c>
      <c r="G38" s="1" t="s">
        <v>131</v>
      </c>
    </row>
    <row r="39" spans="1:7" ht="15.75" x14ac:dyDescent="0.2">
      <c r="A39" s="2" t="s">
        <v>22</v>
      </c>
      <c r="B39" s="2" t="s">
        <v>23</v>
      </c>
      <c r="C39" s="1" t="s">
        <v>131</v>
      </c>
      <c r="D39" s="1" t="s">
        <v>131</v>
      </c>
      <c r="E39" s="1" t="s">
        <v>131</v>
      </c>
      <c r="F39" s="1" t="s">
        <v>131</v>
      </c>
      <c r="G39" s="1" t="s">
        <v>131</v>
      </c>
    </row>
    <row r="40" spans="1:7" ht="65.849999999999994" customHeight="1" x14ac:dyDescent="0.2">
      <c r="A40" s="13">
        <v>4</v>
      </c>
      <c r="B40" s="14" t="s">
        <v>41</v>
      </c>
      <c r="C40" s="15" t="s">
        <v>123</v>
      </c>
      <c r="D40" s="16"/>
      <c r="E40" s="16">
        <f>ЧЭС!E26+КГЭС!E14+ПО!E8+ДО!E9</f>
        <v>5</v>
      </c>
      <c r="F40" s="16">
        <f>ЧЭС!F26+КГЭС!F14+ПО!F8+ДО!F9</f>
        <v>1140</v>
      </c>
      <c r="G40" s="16">
        <f>ЧЭС!G26+КГЭС!G14+ПО!G8+ДО!G9</f>
        <v>5050.5137500000001</v>
      </c>
    </row>
    <row r="41" spans="1:7" ht="157.5" x14ac:dyDescent="0.2">
      <c r="A41" s="2" t="s">
        <v>42</v>
      </c>
      <c r="B41" s="5" t="s">
        <v>43</v>
      </c>
      <c r="C41" s="1" t="s">
        <v>131</v>
      </c>
      <c r="D41" s="1" t="s">
        <v>131</v>
      </c>
      <c r="E41" s="1" t="s">
        <v>131</v>
      </c>
      <c r="F41" s="1" t="s">
        <v>131</v>
      </c>
      <c r="G41" s="1" t="s">
        <v>131</v>
      </c>
    </row>
    <row r="42" spans="1:7" ht="47.25" x14ac:dyDescent="0.2">
      <c r="A42" s="2" t="s">
        <v>44</v>
      </c>
      <c r="B42" s="2" t="s">
        <v>45</v>
      </c>
      <c r="C42" s="1" t="s">
        <v>131</v>
      </c>
      <c r="D42" s="1" t="s">
        <v>131</v>
      </c>
      <c r="E42" s="1" t="s">
        <v>131</v>
      </c>
      <c r="F42" s="1" t="s">
        <v>131</v>
      </c>
      <c r="G42" s="1" t="s">
        <v>131</v>
      </c>
    </row>
    <row r="43" spans="1:7" ht="346.5" x14ac:dyDescent="0.2">
      <c r="A43" s="2" t="s">
        <v>46</v>
      </c>
      <c r="B43" s="5" t="s">
        <v>47</v>
      </c>
      <c r="C43" s="1" t="s">
        <v>131</v>
      </c>
      <c r="D43" s="1" t="s">
        <v>131</v>
      </c>
      <c r="E43" s="1" t="s">
        <v>131</v>
      </c>
      <c r="F43" s="1" t="s">
        <v>131</v>
      </c>
      <c r="G43" s="1" t="s">
        <v>131</v>
      </c>
    </row>
    <row r="44" spans="1:7" ht="78.75" x14ac:dyDescent="0.2">
      <c r="A44" s="2" t="s">
        <v>48</v>
      </c>
      <c r="B44" s="2" t="s">
        <v>49</v>
      </c>
      <c r="C44" s="1" t="s">
        <v>131</v>
      </c>
      <c r="D44" s="1" t="s">
        <v>131</v>
      </c>
      <c r="E44" s="1" t="s">
        <v>131</v>
      </c>
      <c r="F44" s="1" t="s">
        <v>131</v>
      </c>
      <c r="G44" s="1" t="s">
        <v>131</v>
      </c>
    </row>
    <row r="45" spans="1:7" ht="15.75" x14ac:dyDescent="0.2">
      <c r="A45" s="2" t="s">
        <v>22</v>
      </c>
      <c r="B45" s="2" t="s">
        <v>23</v>
      </c>
      <c r="C45" s="1" t="s">
        <v>131</v>
      </c>
      <c r="D45" s="1" t="s">
        <v>131</v>
      </c>
      <c r="E45" s="1" t="s">
        <v>131</v>
      </c>
      <c r="F45" s="1" t="s">
        <v>131</v>
      </c>
      <c r="G45" s="1" t="s">
        <v>131</v>
      </c>
    </row>
    <row r="46" spans="1:7" ht="94.5" x14ac:dyDescent="0.2">
      <c r="A46" s="4" t="s">
        <v>106</v>
      </c>
      <c r="B46" s="12" t="s">
        <v>102</v>
      </c>
      <c r="C46" s="6"/>
      <c r="D46" s="6"/>
      <c r="E46" s="6">
        <f>ЧЭС!E27+ЧЭС!E28</f>
        <v>3</v>
      </c>
      <c r="F46" s="6">
        <f>ЧЭС!F27+ЧЭС!F28</f>
        <v>510</v>
      </c>
      <c r="G46" s="6">
        <f>ЧЭС!G27+ЧЭС!G28</f>
        <v>1786.4680499999999</v>
      </c>
    </row>
    <row r="47" spans="1:7" ht="94.5" x14ac:dyDescent="0.2">
      <c r="A47" s="4" t="s">
        <v>104</v>
      </c>
      <c r="B47" s="12" t="s">
        <v>105</v>
      </c>
      <c r="C47" s="6"/>
      <c r="D47" s="6"/>
      <c r="E47" s="6">
        <f>ЧЭС!E29</f>
        <v>2</v>
      </c>
      <c r="F47" s="6">
        <f>ЧЭС!F29</f>
        <v>630</v>
      </c>
      <c r="G47" s="6">
        <f>ЧЭС!G29</f>
        <v>3264.0457000000001</v>
      </c>
    </row>
    <row r="48" spans="1:7" ht="79.7" customHeight="1" x14ac:dyDescent="0.2">
      <c r="A48" s="13">
        <v>5</v>
      </c>
      <c r="B48" s="14" t="s">
        <v>50</v>
      </c>
      <c r="C48" s="15" t="s">
        <v>123</v>
      </c>
      <c r="D48" s="16"/>
      <c r="E48" s="16">
        <f>ЧЭС!E30+КГЭС!E15+ПО!E9+ДО!E10</f>
        <v>0</v>
      </c>
      <c r="F48" s="16">
        <f>ЧЭС!F30+КГЭС!F15+ПО!F9+ДО!F10</f>
        <v>0</v>
      </c>
      <c r="G48" s="16">
        <f>ЧЭС!G30+КГЭС!G15+ПО!G9+ДО!G10</f>
        <v>0</v>
      </c>
    </row>
    <row r="49" spans="1:7" ht="47.25" x14ac:dyDescent="0.2">
      <c r="A49" s="2" t="s">
        <v>51</v>
      </c>
      <c r="B49" s="7" t="s">
        <v>129</v>
      </c>
      <c r="C49" s="1" t="s">
        <v>131</v>
      </c>
      <c r="D49" s="1" t="s">
        <v>131</v>
      </c>
      <c r="E49" s="1" t="s">
        <v>131</v>
      </c>
      <c r="F49" s="1" t="s">
        <v>131</v>
      </c>
      <c r="G49" s="1" t="s">
        <v>131</v>
      </c>
    </row>
    <row r="50" spans="1:7" ht="47.25" x14ac:dyDescent="0.2">
      <c r="A50" s="2" t="s">
        <v>52</v>
      </c>
      <c r="B50" s="2" t="s">
        <v>45</v>
      </c>
      <c r="C50" s="1" t="s">
        <v>131</v>
      </c>
      <c r="D50" s="1" t="s">
        <v>131</v>
      </c>
      <c r="E50" s="1" t="s">
        <v>131</v>
      </c>
      <c r="F50" s="1" t="s">
        <v>131</v>
      </c>
      <c r="G50" s="1" t="s">
        <v>131</v>
      </c>
    </row>
    <row r="51" spans="1:7" ht="315" x14ac:dyDescent="0.2">
      <c r="A51" s="2" t="s">
        <v>53</v>
      </c>
      <c r="B51" s="5" t="s">
        <v>54</v>
      </c>
      <c r="C51" s="1" t="s">
        <v>131</v>
      </c>
      <c r="D51" s="1" t="s">
        <v>131</v>
      </c>
      <c r="E51" s="1" t="s">
        <v>131</v>
      </c>
      <c r="F51" s="1" t="s">
        <v>131</v>
      </c>
      <c r="G51" s="1" t="s">
        <v>131</v>
      </c>
    </row>
    <row r="52" spans="1:7" ht="31.5" x14ac:dyDescent="0.2">
      <c r="A52" s="2" t="s">
        <v>55</v>
      </c>
      <c r="B52" s="2" t="s">
        <v>56</v>
      </c>
      <c r="C52" s="1" t="s">
        <v>131</v>
      </c>
      <c r="D52" s="1" t="s">
        <v>131</v>
      </c>
      <c r="E52" s="1" t="s">
        <v>131</v>
      </c>
      <c r="F52" s="1" t="s">
        <v>131</v>
      </c>
      <c r="G52" s="1" t="s">
        <v>131</v>
      </c>
    </row>
    <row r="53" spans="1:7" ht="15.75" x14ac:dyDescent="0.2">
      <c r="A53" s="2" t="s">
        <v>22</v>
      </c>
      <c r="B53" s="2" t="s">
        <v>23</v>
      </c>
      <c r="C53" s="1" t="s">
        <v>131</v>
      </c>
      <c r="D53" s="1" t="s">
        <v>131</v>
      </c>
      <c r="E53" s="1" t="s">
        <v>131</v>
      </c>
      <c r="F53" s="1" t="s">
        <v>131</v>
      </c>
      <c r="G53" s="1" t="s">
        <v>131</v>
      </c>
    </row>
    <row r="54" spans="1:7" ht="66" customHeight="1" x14ac:dyDescent="0.2">
      <c r="A54" s="13">
        <v>6</v>
      </c>
      <c r="B54" s="14" t="s">
        <v>57</v>
      </c>
      <c r="C54" s="15" t="s">
        <v>123</v>
      </c>
      <c r="D54" s="16"/>
      <c r="E54" s="16">
        <f>ЧЭС!E31+КГЭС!E16+ПО!E10+ДО!E11</f>
        <v>0</v>
      </c>
      <c r="F54" s="16">
        <f>ЧЭС!F31+КГЭС!F16+ПО!F10+ДО!F11</f>
        <v>0</v>
      </c>
      <c r="G54" s="16">
        <f>ЧЭС!G31+КГЭС!G16+ПО!G10+ДО!G11</f>
        <v>0</v>
      </c>
    </row>
    <row r="55" spans="1:7" ht="47.25" x14ac:dyDescent="0.2">
      <c r="A55" s="2" t="s">
        <v>58</v>
      </c>
      <c r="B55" s="2" t="s">
        <v>59</v>
      </c>
      <c r="C55" s="1" t="s">
        <v>131</v>
      </c>
      <c r="D55" s="1" t="s">
        <v>131</v>
      </c>
      <c r="E55" s="1" t="s">
        <v>131</v>
      </c>
      <c r="F55" s="1" t="s">
        <v>131</v>
      </c>
      <c r="G55" s="1" t="s">
        <v>131</v>
      </c>
    </row>
    <row r="56" spans="1:7" ht="299.25" x14ac:dyDescent="0.2">
      <c r="A56" s="2" t="s">
        <v>60</v>
      </c>
      <c r="B56" s="5" t="s">
        <v>61</v>
      </c>
      <c r="C56" s="1" t="s">
        <v>131</v>
      </c>
      <c r="D56" s="1" t="s">
        <v>131</v>
      </c>
      <c r="E56" s="1" t="s">
        <v>131</v>
      </c>
      <c r="F56" s="1" t="s">
        <v>131</v>
      </c>
      <c r="G56" s="1" t="s">
        <v>131</v>
      </c>
    </row>
    <row r="57" spans="1:7" ht="31.5" x14ac:dyDescent="0.2">
      <c r="A57" s="2" t="s">
        <v>62</v>
      </c>
      <c r="B57" s="2" t="s">
        <v>63</v>
      </c>
      <c r="C57" s="1" t="s">
        <v>131</v>
      </c>
      <c r="D57" s="1" t="s">
        <v>131</v>
      </c>
      <c r="E57" s="1" t="s">
        <v>131</v>
      </c>
      <c r="F57" s="1" t="s">
        <v>131</v>
      </c>
      <c r="G57" s="1" t="s">
        <v>131</v>
      </c>
    </row>
    <row r="58" spans="1:7" ht="15.75" x14ac:dyDescent="0.2">
      <c r="A58" s="2" t="s">
        <v>22</v>
      </c>
      <c r="B58" s="2" t="s">
        <v>23</v>
      </c>
      <c r="C58" s="1" t="s">
        <v>131</v>
      </c>
      <c r="D58" s="1" t="s">
        <v>131</v>
      </c>
      <c r="E58" s="1" t="s">
        <v>131</v>
      </c>
      <c r="F58" s="1" t="s">
        <v>131</v>
      </c>
      <c r="G58" s="1" t="s">
        <v>131</v>
      </c>
    </row>
    <row r="59" spans="1:7" ht="66" customHeight="1" x14ac:dyDescent="0.2">
      <c r="A59" s="13">
        <v>7</v>
      </c>
      <c r="B59" s="17" t="s">
        <v>124</v>
      </c>
      <c r="C59" s="15" t="s">
        <v>123</v>
      </c>
      <c r="D59" s="16"/>
      <c r="E59" s="16">
        <f>ЧЭС!E32+КГЭС!E17+ПО!E11+ДО!E12</f>
        <v>476</v>
      </c>
      <c r="F59" s="16">
        <f>ЧЭС!F32+КГЭС!F17+ПО!F11+ДО!F12</f>
        <v>11277.82</v>
      </c>
      <c r="G59" s="16">
        <f>ЧЭС!G32+КГЭС!G17+ПО!G11+ДО!G12</f>
        <v>11973.157000000001</v>
      </c>
    </row>
    <row r="60" spans="1:7" ht="31.5" x14ac:dyDescent="0.2">
      <c r="A60" s="2" t="s">
        <v>64</v>
      </c>
      <c r="B60" s="2" t="s">
        <v>65</v>
      </c>
      <c r="C60" s="1" t="s">
        <v>131</v>
      </c>
      <c r="D60" s="1" t="s">
        <v>131</v>
      </c>
      <c r="E60" s="1" t="s">
        <v>131</v>
      </c>
      <c r="F60" s="1" t="s">
        <v>131</v>
      </c>
      <c r="G60" s="1" t="s">
        <v>131</v>
      </c>
    </row>
    <row r="61" spans="1:7" ht="63" x14ac:dyDescent="0.2">
      <c r="A61" s="2" t="s">
        <v>66</v>
      </c>
      <c r="B61" s="7" t="s">
        <v>126</v>
      </c>
      <c r="C61" s="1" t="s">
        <v>131</v>
      </c>
      <c r="D61" s="1" t="s">
        <v>131</v>
      </c>
      <c r="E61" s="1" t="s">
        <v>131</v>
      </c>
      <c r="F61" s="1" t="s">
        <v>131</v>
      </c>
      <c r="G61" s="1" t="s">
        <v>131</v>
      </c>
    </row>
    <row r="62" spans="1:7" ht="15.75" x14ac:dyDescent="0.2">
      <c r="A62" s="2" t="s">
        <v>22</v>
      </c>
      <c r="B62" s="2" t="s">
        <v>23</v>
      </c>
      <c r="C62" s="1" t="s">
        <v>131</v>
      </c>
      <c r="D62" s="1" t="s">
        <v>131</v>
      </c>
      <c r="E62" s="1" t="s">
        <v>131</v>
      </c>
      <c r="F62" s="1" t="s">
        <v>131</v>
      </c>
      <c r="G62" s="1" t="s">
        <v>131</v>
      </c>
    </row>
    <row r="63" spans="1:7" ht="78.75" x14ac:dyDescent="0.2">
      <c r="A63" s="8" t="s">
        <v>86</v>
      </c>
      <c r="B63" s="18" t="s">
        <v>87</v>
      </c>
      <c r="C63" s="19"/>
      <c r="D63" s="19"/>
      <c r="E63" s="19">
        <f>ЧЭС!E33+ЧЭС!E36+ЧЭС!E39+КГЭС!E20+КГЭС!E18+ПО!E12+ПО!E13</f>
        <v>146</v>
      </c>
      <c r="F63" s="19">
        <f>ЧЭС!F33+ЧЭС!F36+ЧЭС!F39+КГЭС!F20+КГЭС!F18+ПО!F12+ПО!F13</f>
        <v>717.62</v>
      </c>
      <c r="G63" s="19">
        <f>ЧЭС!G33+ЧЭС!G36+ЧЭС!G39+КГЭС!G20+КГЭС!G18+ПО!G12+ПО!G13</f>
        <v>2721.2882899999995</v>
      </c>
    </row>
    <row r="64" spans="1:7" ht="78.75" x14ac:dyDescent="0.2">
      <c r="A64" s="8" t="s">
        <v>89</v>
      </c>
      <c r="B64" s="18" t="s">
        <v>90</v>
      </c>
      <c r="C64" s="19"/>
      <c r="D64" s="19"/>
      <c r="E64" s="19">
        <f>ЧЭС!E34+ЧЭС!E37+ЧЭС!E40+КГЭС!E19+КГЭС!E21+ПО!E14+ДО!E13</f>
        <v>302</v>
      </c>
      <c r="F64" s="19">
        <f>ЧЭС!F34+ЧЭС!F37+ЧЭС!F40+КГЭС!F19+КГЭС!F21+ПО!F14+ДО!F13</f>
        <v>5140.5</v>
      </c>
      <c r="G64" s="19">
        <f>ЧЭС!G34+ЧЭС!G37+ЧЭС!G40+КГЭС!G19+КГЭС!G21+ПО!G14+ДО!G13</f>
        <v>7771.4006300000001</v>
      </c>
    </row>
    <row r="65" spans="1:7" ht="78.75" x14ac:dyDescent="0.2">
      <c r="A65" s="8" t="s">
        <v>94</v>
      </c>
      <c r="B65" s="18" t="s">
        <v>91</v>
      </c>
      <c r="C65" s="19"/>
      <c r="D65" s="19"/>
      <c r="E65" s="19">
        <f>ЧЭС!E35+ЧЭС!E38+ЧЭС!E41+КГЭС!E22</f>
        <v>27</v>
      </c>
      <c r="F65" s="19">
        <f>ЧЭС!F35+ЧЭС!F38+ЧЭС!F41+КГЭС!F22</f>
        <v>5119.7</v>
      </c>
      <c r="G65" s="19">
        <f>ЧЭС!G35+ЧЭС!G38+ЧЭС!G41+КГЭС!G22</f>
        <v>1053.1488300000001</v>
      </c>
    </row>
    <row r="66" spans="1:7" ht="78.75" x14ac:dyDescent="0.2">
      <c r="A66" s="8" t="s">
        <v>95</v>
      </c>
      <c r="B66" s="18" t="s">
        <v>125</v>
      </c>
      <c r="C66" s="19"/>
      <c r="D66" s="19"/>
      <c r="E66" s="19">
        <f>КГЭС!E23</f>
        <v>1</v>
      </c>
      <c r="F66" s="19">
        <f>КГЭС!F23</f>
        <v>300</v>
      </c>
      <c r="G66" s="19">
        <f>КГЭС!G23</f>
        <v>427.31925000000001</v>
      </c>
    </row>
    <row r="67" spans="1:7" ht="24.75" customHeight="1" x14ac:dyDescent="0.2">
      <c r="A67" s="24" t="s">
        <v>132</v>
      </c>
      <c r="B67" s="24"/>
      <c r="C67" s="24"/>
      <c r="D67" s="24"/>
      <c r="E67" s="24"/>
      <c r="F67" s="24"/>
      <c r="G67" s="24"/>
    </row>
  </sheetData>
  <mergeCells count="4">
    <mergeCell ref="A1:H1"/>
    <mergeCell ref="A2:H2"/>
    <mergeCell ref="A3:H3"/>
    <mergeCell ref="A67:G67"/>
  </mergeCells>
  <conditionalFormatting sqref="A13:A20">
    <cfRule type="duplicateValues" dxfId="10" priority="8"/>
    <cfRule type="duplicateValues" dxfId="9" priority="10"/>
  </conditionalFormatting>
  <conditionalFormatting sqref="A13:A25">
    <cfRule type="duplicateValues" dxfId="8" priority="14"/>
  </conditionalFormatting>
  <conditionalFormatting sqref="A19:A20">
    <cfRule type="duplicateValues" dxfId="7" priority="16"/>
    <cfRule type="duplicateValues" dxfId="6" priority="17"/>
  </conditionalFormatting>
  <conditionalFormatting sqref="A13:B20">
    <cfRule type="duplicateValues" dxfId="5" priority="13"/>
  </conditionalFormatting>
  <conditionalFormatting sqref="A28:B34">
    <cfRule type="duplicateValues" dxfId="4" priority="18"/>
    <cfRule type="duplicateValues" dxfId="3" priority="19"/>
  </conditionalFormatting>
  <conditionalFormatting sqref="B28:B34">
    <cfRule type="duplicateValues" dxfId="2" priority="1"/>
  </conditionalFormatting>
  <pageMargins left="0.70866141732283472" right="0.70866141732283472" top="0.74803149606299213" bottom="0.74803149606299213" header="0.31496062992125984" footer="0.31496062992125984"/>
  <pageSetup paperSize="9" scale="23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AE5F9-FB51-40F6-BC3F-A43D233883C8}">
  <sheetPr>
    <pageSetUpPr fitToPage="1"/>
  </sheetPr>
  <dimension ref="A1:H41"/>
  <sheetViews>
    <sheetView view="pageBreakPreview" zoomScale="60" zoomScaleNormal="100" workbookViewId="0">
      <pane xSplit="4" ySplit="4" topLeftCell="E22" activePane="bottomRight" state="frozen"/>
      <selection pane="topRight" activeCell="E1" sqref="E1"/>
      <selection pane="bottomLeft" activeCell="A5" sqref="A5"/>
      <selection pane="bottomRight" activeCell="E23" sqref="E23:E24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4.83203125" customWidth="1"/>
    <col min="8" max="8" width="5.1640625" customWidth="1"/>
  </cols>
  <sheetData>
    <row r="1" spans="1:8" ht="75.2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96" customHeight="1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162.6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3" t="s">
        <v>7</v>
      </c>
      <c r="G4" s="1" t="s">
        <v>8</v>
      </c>
    </row>
    <row r="5" spans="1:8" ht="38.450000000000003" customHeight="1" x14ac:dyDescent="0.2">
      <c r="A5" s="13">
        <v>1</v>
      </c>
      <c r="B5" s="14" t="s">
        <v>9</v>
      </c>
      <c r="C5" s="15" t="s">
        <v>123</v>
      </c>
      <c r="D5" s="16"/>
      <c r="E5" s="16">
        <f>SUM(E6:E17)</f>
        <v>14.8345</v>
      </c>
      <c r="F5" s="16">
        <f t="shared" ref="F5:G5" si="0">SUM(F6:F17)</f>
        <v>2215.6999999999998</v>
      </c>
      <c r="G5" s="16">
        <f t="shared" si="0"/>
        <v>8522.9093400000002</v>
      </c>
    </row>
    <row r="6" spans="1:8" ht="110.25" x14ac:dyDescent="0.2">
      <c r="A6" s="4" t="s">
        <v>114</v>
      </c>
      <c r="B6" s="12" t="s">
        <v>107</v>
      </c>
      <c r="C6" s="1">
        <v>2022</v>
      </c>
      <c r="D6" s="9" t="s">
        <v>71</v>
      </c>
      <c r="E6" s="1">
        <v>0.44500000000000001</v>
      </c>
      <c r="F6" s="1">
        <v>35</v>
      </c>
      <c r="G6" s="1">
        <v>136.596</v>
      </c>
    </row>
    <row r="7" spans="1:8" ht="110.25" x14ac:dyDescent="0.2">
      <c r="A7" s="4" t="s">
        <v>115</v>
      </c>
      <c r="B7" s="12" t="s">
        <v>108</v>
      </c>
      <c r="C7" s="1">
        <v>2022</v>
      </c>
      <c r="D7" s="9" t="s">
        <v>71</v>
      </c>
      <c r="E7" s="1">
        <v>0.32500000000000001</v>
      </c>
      <c r="F7" s="1">
        <v>15</v>
      </c>
      <c r="G7" s="1">
        <v>9.3708200000000001</v>
      </c>
    </row>
    <row r="8" spans="1:8" ht="110.25" x14ac:dyDescent="0.2">
      <c r="A8" s="4" t="s">
        <v>116</v>
      </c>
      <c r="B8" s="12" t="s">
        <v>109</v>
      </c>
      <c r="C8" s="1">
        <v>2022</v>
      </c>
      <c r="D8" s="9" t="s">
        <v>71</v>
      </c>
      <c r="E8" s="1">
        <v>0.41499999999999998</v>
      </c>
      <c r="F8" s="1">
        <v>86</v>
      </c>
      <c r="G8" s="1">
        <v>170.28014999999999</v>
      </c>
    </row>
    <row r="9" spans="1:8" ht="110.25" x14ac:dyDescent="0.2">
      <c r="A9" s="4" t="s">
        <v>74</v>
      </c>
      <c r="B9" s="12" t="s">
        <v>110</v>
      </c>
      <c r="C9" s="1">
        <v>2022</v>
      </c>
      <c r="D9" s="9" t="s">
        <v>71</v>
      </c>
      <c r="E9" s="1">
        <v>3.399</v>
      </c>
      <c r="F9" s="1">
        <v>251</v>
      </c>
      <c r="G9" s="1">
        <v>2055.6669099999999</v>
      </c>
    </row>
    <row r="10" spans="1:8" ht="110.25" x14ac:dyDescent="0.2">
      <c r="A10" s="4" t="s">
        <v>75</v>
      </c>
      <c r="B10" s="12" t="s">
        <v>111</v>
      </c>
      <c r="C10" s="1">
        <v>2022</v>
      </c>
      <c r="D10" s="9" t="s">
        <v>71</v>
      </c>
      <c r="E10" s="1">
        <v>0.105</v>
      </c>
      <c r="F10" s="1">
        <v>150</v>
      </c>
      <c r="G10" s="1">
        <v>103.02866</v>
      </c>
    </row>
    <row r="11" spans="1:8" ht="110.25" x14ac:dyDescent="0.2">
      <c r="A11" s="4" t="s">
        <v>117</v>
      </c>
      <c r="B11" s="12" t="s">
        <v>112</v>
      </c>
      <c r="C11" s="1">
        <v>2022</v>
      </c>
      <c r="D11" s="9" t="s">
        <v>71</v>
      </c>
      <c r="E11" s="1">
        <v>0.05</v>
      </c>
      <c r="F11" s="1">
        <v>15</v>
      </c>
      <c r="G11" s="1">
        <v>1.77145</v>
      </c>
    </row>
    <row r="12" spans="1:8" ht="110.25" x14ac:dyDescent="0.2">
      <c r="A12" s="4" t="s">
        <v>118</v>
      </c>
      <c r="B12" s="12" t="s">
        <v>113</v>
      </c>
      <c r="C12" s="1">
        <v>2022</v>
      </c>
      <c r="D12" s="9" t="s">
        <v>92</v>
      </c>
      <c r="E12" s="1">
        <v>0.24099999999999999</v>
      </c>
      <c r="F12" s="1">
        <v>435</v>
      </c>
      <c r="G12" s="1">
        <v>65.837130000000002</v>
      </c>
    </row>
    <row r="13" spans="1:8" ht="115.5" customHeight="1" x14ac:dyDescent="0.2">
      <c r="A13" s="12" t="s">
        <v>96</v>
      </c>
      <c r="B13" s="7" t="s">
        <v>97</v>
      </c>
      <c r="C13" s="1">
        <v>2023</v>
      </c>
      <c r="D13" s="9" t="s">
        <v>71</v>
      </c>
      <c r="E13" s="1">
        <v>0.1</v>
      </c>
      <c r="F13" s="1">
        <v>15</v>
      </c>
      <c r="G13" s="1">
        <v>7.2148300000000001</v>
      </c>
    </row>
    <row r="14" spans="1:8" ht="115.5" customHeight="1" x14ac:dyDescent="0.2">
      <c r="A14" s="2" t="s">
        <v>74</v>
      </c>
      <c r="B14" s="7" t="s">
        <v>67</v>
      </c>
      <c r="C14" s="1">
        <v>2023</v>
      </c>
      <c r="D14" s="9" t="s">
        <v>71</v>
      </c>
      <c r="E14" s="1">
        <v>5.4264999999999999</v>
      </c>
      <c r="F14" s="1">
        <v>527</v>
      </c>
      <c r="G14" s="1">
        <v>3208.3028100000001</v>
      </c>
    </row>
    <row r="15" spans="1:8" ht="115.5" customHeight="1" x14ac:dyDescent="0.2">
      <c r="A15" s="2" t="s">
        <v>118</v>
      </c>
      <c r="B15" s="7" t="s">
        <v>113</v>
      </c>
      <c r="C15" s="1">
        <v>2023</v>
      </c>
      <c r="D15" s="9" t="s">
        <v>92</v>
      </c>
      <c r="E15" s="1">
        <v>5.0000000000000001E-3</v>
      </c>
      <c r="F15" s="1">
        <v>6</v>
      </c>
      <c r="G15" s="1">
        <v>36.099989999999998</v>
      </c>
    </row>
    <row r="16" spans="1:8" ht="115.5" customHeight="1" x14ac:dyDescent="0.2">
      <c r="A16" s="2" t="s">
        <v>74</v>
      </c>
      <c r="B16" s="7" t="s">
        <v>67</v>
      </c>
      <c r="C16" s="1">
        <v>2024</v>
      </c>
      <c r="D16" s="1" t="s">
        <v>72</v>
      </c>
      <c r="E16" s="1">
        <v>1.383</v>
      </c>
      <c r="F16" s="1">
        <v>71</v>
      </c>
      <c r="G16" s="1">
        <v>1060.39058</v>
      </c>
    </row>
    <row r="17" spans="1:7" ht="110.25" x14ac:dyDescent="0.2">
      <c r="A17" s="2" t="s">
        <v>74</v>
      </c>
      <c r="B17" s="7" t="s">
        <v>67</v>
      </c>
      <c r="C17" s="1">
        <v>2024</v>
      </c>
      <c r="D17" s="1" t="s">
        <v>71</v>
      </c>
      <c r="E17" s="1">
        <v>2.94</v>
      </c>
      <c r="F17" s="1">
        <v>609.70000000000005</v>
      </c>
      <c r="G17" s="1">
        <v>1668.3500100000001</v>
      </c>
    </row>
    <row r="18" spans="1:7" ht="31.5" x14ac:dyDescent="0.2">
      <c r="A18" s="13">
        <v>2</v>
      </c>
      <c r="B18" s="14" t="s">
        <v>24</v>
      </c>
      <c r="C18" s="15" t="s">
        <v>123</v>
      </c>
      <c r="D18" s="16"/>
      <c r="E18" s="16">
        <f>SUM(E19:E24)</f>
        <v>0.64900000000000002</v>
      </c>
      <c r="F18" s="16">
        <f t="shared" ref="F18:G18" si="1">SUM(F19:F24)</f>
        <v>694.8</v>
      </c>
      <c r="G18" s="16">
        <f t="shared" si="1"/>
        <v>1832.97372</v>
      </c>
    </row>
    <row r="19" spans="1:7" ht="120" customHeight="1" x14ac:dyDescent="0.2">
      <c r="A19" s="4" t="s">
        <v>120</v>
      </c>
      <c r="B19" s="12" t="s">
        <v>119</v>
      </c>
      <c r="C19" s="1">
        <v>2022</v>
      </c>
      <c r="D19" s="1" t="s">
        <v>71</v>
      </c>
      <c r="E19" s="1">
        <v>0.03</v>
      </c>
      <c r="F19" s="1">
        <v>15</v>
      </c>
      <c r="G19" s="1">
        <v>54.08672</v>
      </c>
    </row>
    <row r="20" spans="1:7" ht="94.5" x14ac:dyDescent="0.2">
      <c r="A20" s="4" t="s">
        <v>122</v>
      </c>
      <c r="B20" s="12" t="s">
        <v>121</v>
      </c>
      <c r="C20" s="1">
        <v>2022</v>
      </c>
      <c r="D20" s="9" t="s">
        <v>92</v>
      </c>
      <c r="E20" s="1">
        <v>0.02</v>
      </c>
      <c r="F20" s="1">
        <v>15</v>
      </c>
      <c r="G20" s="1">
        <v>48.277639999999998</v>
      </c>
    </row>
    <row r="21" spans="1:7" ht="120" customHeight="1" x14ac:dyDescent="0.2">
      <c r="A21" s="12" t="s">
        <v>98</v>
      </c>
      <c r="B21" s="7" t="s">
        <v>100</v>
      </c>
      <c r="C21" s="1">
        <v>2023</v>
      </c>
      <c r="D21" s="1" t="s">
        <v>71</v>
      </c>
      <c r="E21" s="1">
        <v>7.9000000000000001E-2</v>
      </c>
      <c r="F21" s="1">
        <v>120</v>
      </c>
      <c r="G21" s="1">
        <v>88.665419999999997</v>
      </c>
    </row>
    <row r="22" spans="1:7" ht="116.25" customHeight="1" x14ac:dyDescent="0.2">
      <c r="A22" s="7" t="s">
        <v>99</v>
      </c>
      <c r="B22" s="7" t="s">
        <v>101</v>
      </c>
      <c r="C22" s="1">
        <v>2023</v>
      </c>
      <c r="D22" s="9" t="s">
        <v>92</v>
      </c>
      <c r="E22" s="1">
        <v>0.36099999999999999</v>
      </c>
      <c r="F22" s="1">
        <v>400</v>
      </c>
      <c r="G22" s="1">
        <v>1477.6306</v>
      </c>
    </row>
    <row r="23" spans="1:7" ht="120" customHeight="1" x14ac:dyDescent="0.2">
      <c r="A23" s="2" t="s">
        <v>77</v>
      </c>
      <c r="B23" s="7" t="s">
        <v>80</v>
      </c>
      <c r="C23" s="1">
        <v>2024</v>
      </c>
      <c r="D23" s="1" t="s">
        <v>71</v>
      </c>
      <c r="E23" s="1">
        <v>0.12</v>
      </c>
      <c r="F23" s="1">
        <v>64.8</v>
      </c>
      <c r="G23" s="1">
        <v>95.954189999999997</v>
      </c>
    </row>
    <row r="24" spans="1:7" ht="110.25" x14ac:dyDescent="0.2">
      <c r="A24" s="7" t="s">
        <v>78</v>
      </c>
      <c r="B24" s="7" t="s">
        <v>79</v>
      </c>
      <c r="C24" s="1">
        <v>2024</v>
      </c>
      <c r="D24" s="1" t="s">
        <v>71</v>
      </c>
      <c r="E24" s="1">
        <v>3.9E-2</v>
      </c>
      <c r="F24" s="1">
        <v>80</v>
      </c>
      <c r="G24" s="1">
        <v>68.35915</v>
      </c>
    </row>
    <row r="25" spans="1:7" ht="38.450000000000003" customHeight="1" x14ac:dyDescent="0.2">
      <c r="A25" s="13">
        <v>3</v>
      </c>
      <c r="B25" s="14" t="s">
        <v>35</v>
      </c>
      <c r="C25" s="15"/>
      <c r="D25" s="16"/>
      <c r="E25" s="16">
        <v>0</v>
      </c>
      <c r="F25" s="16">
        <v>0</v>
      </c>
      <c r="G25" s="16">
        <v>0</v>
      </c>
    </row>
    <row r="26" spans="1:7" ht="63" x14ac:dyDescent="0.2">
      <c r="A26" s="13">
        <v>4</v>
      </c>
      <c r="B26" s="14" t="s">
        <v>41</v>
      </c>
      <c r="C26" s="15" t="s">
        <v>128</v>
      </c>
      <c r="D26" s="16"/>
      <c r="E26" s="16">
        <f>SUM(E27:E29)</f>
        <v>5</v>
      </c>
      <c r="F26" s="16">
        <f t="shared" ref="F26:G26" si="2">SUM(F27:F29)</f>
        <v>1140</v>
      </c>
      <c r="G26" s="16">
        <f t="shared" si="2"/>
        <v>5050.5137500000001</v>
      </c>
    </row>
    <row r="27" spans="1:7" ht="94.5" x14ac:dyDescent="0.2">
      <c r="A27" s="4" t="s">
        <v>106</v>
      </c>
      <c r="B27" s="12" t="s">
        <v>102</v>
      </c>
      <c r="C27" s="1">
        <v>2022</v>
      </c>
      <c r="D27" s="9" t="s">
        <v>103</v>
      </c>
      <c r="E27" s="1">
        <v>2</v>
      </c>
      <c r="F27" s="1">
        <v>410</v>
      </c>
      <c r="G27" s="1">
        <v>1249.79646</v>
      </c>
    </row>
    <row r="28" spans="1:7" ht="94.5" x14ac:dyDescent="0.2">
      <c r="A28" s="4" t="s">
        <v>106</v>
      </c>
      <c r="B28" s="12" t="s">
        <v>102</v>
      </c>
      <c r="C28" s="1">
        <v>2023</v>
      </c>
      <c r="D28" s="9" t="s">
        <v>103</v>
      </c>
      <c r="E28" s="1">
        <v>1</v>
      </c>
      <c r="F28" s="1">
        <v>100</v>
      </c>
      <c r="G28" s="1">
        <v>536.67159000000004</v>
      </c>
    </row>
    <row r="29" spans="1:7" ht="94.5" x14ac:dyDescent="0.2">
      <c r="A29" s="4" t="s">
        <v>104</v>
      </c>
      <c r="B29" s="12" t="s">
        <v>105</v>
      </c>
      <c r="C29" s="1">
        <v>2023</v>
      </c>
      <c r="D29" s="9" t="s">
        <v>103</v>
      </c>
      <c r="E29" s="1">
        <v>2</v>
      </c>
      <c r="F29" s="1">
        <v>630</v>
      </c>
      <c r="G29" s="1">
        <v>3264.0457000000001</v>
      </c>
    </row>
    <row r="30" spans="1:7" ht="38.25" customHeight="1" x14ac:dyDescent="0.2">
      <c r="A30" s="13">
        <v>5</v>
      </c>
      <c r="B30" s="14" t="s">
        <v>50</v>
      </c>
      <c r="C30" s="15"/>
      <c r="D30" s="16"/>
      <c r="E30" s="16">
        <v>0</v>
      </c>
      <c r="F30" s="16">
        <v>0</v>
      </c>
      <c r="G30" s="16">
        <v>0</v>
      </c>
    </row>
    <row r="31" spans="1:7" ht="63" x14ac:dyDescent="0.2">
      <c r="A31" s="13">
        <v>6</v>
      </c>
      <c r="B31" s="14" t="s">
        <v>57</v>
      </c>
      <c r="C31" s="15"/>
      <c r="D31" s="16"/>
      <c r="E31" s="16">
        <v>0</v>
      </c>
      <c r="F31" s="16">
        <v>0</v>
      </c>
      <c r="G31" s="16">
        <v>0</v>
      </c>
    </row>
    <row r="32" spans="1:7" ht="63" x14ac:dyDescent="0.2">
      <c r="A32" s="13">
        <v>7</v>
      </c>
      <c r="B32" s="17" t="s">
        <v>85</v>
      </c>
      <c r="C32" s="15" t="s">
        <v>123</v>
      </c>
      <c r="D32" s="16"/>
      <c r="E32" s="16">
        <f>SUM(E33:E41)</f>
        <v>375</v>
      </c>
      <c r="F32" s="16">
        <f t="shared" ref="F32:G32" si="3">SUM(F33:F41)</f>
        <v>8057.82</v>
      </c>
      <c r="G32" s="16">
        <f t="shared" si="3"/>
        <v>8676.01253</v>
      </c>
    </row>
    <row r="33" spans="1:7" ht="78.75" x14ac:dyDescent="0.2">
      <c r="A33" s="8" t="s">
        <v>86</v>
      </c>
      <c r="B33" s="7" t="s">
        <v>87</v>
      </c>
      <c r="C33" s="1">
        <v>2022</v>
      </c>
      <c r="D33" s="9" t="s">
        <v>71</v>
      </c>
      <c r="E33" s="1">
        <v>39</v>
      </c>
      <c r="F33" s="1">
        <v>198.62</v>
      </c>
      <c r="G33" s="11">
        <v>671.94395999999995</v>
      </c>
    </row>
    <row r="34" spans="1:7" ht="78.75" x14ac:dyDescent="0.2">
      <c r="A34" s="8" t="s">
        <v>89</v>
      </c>
      <c r="B34" s="7" t="s">
        <v>90</v>
      </c>
      <c r="C34" s="1">
        <v>2022</v>
      </c>
      <c r="D34" s="9" t="s">
        <v>71</v>
      </c>
      <c r="E34" s="1">
        <v>91</v>
      </c>
      <c r="F34" s="1">
        <v>1323.5</v>
      </c>
      <c r="G34" s="1">
        <v>2281.7853300000002</v>
      </c>
    </row>
    <row r="35" spans="1:7" ht="78.75" x14ac:dyDescent="0.2">
      <c r="A35" s="8" t="s">
        <v>94</v>
      </c>
      <c r="B35" s="7" t="s">
        <v>91</v>
      </c>
      <c r="C35" s="1">
        <v>2022</v>
      </c>
      <c r="D35" s="9" t="s">
        <v>71</v>
      </c>
      <c r="E35" s="1">
        <v>5</v>
      </c>
      <c r="F35" s="1">
        <v>900</v>
      </c>
      <c r="G35" s="1">
        <v>112.80182000000001</v>
      </c>
    </row>
    <row r="36" spans="1:7" ht="78.75" x14ac:dyDescent="0.2">
      <c r="A36" s="8" t="s">
        <v>86</v>
      </c>
      <c r="B36" s="7" t="s">
        <v>87</v>
      </c>
      <c r="C36" s="1">
        <v>2023</v>
      </c>
      <c r="D36" s="9" t="s">
        <v>71</v>
      </c>
      <c r="E36" s="1">
        <v>53</v>
      </c>
      <c r="F36" s="1">
        <v>282</v>
      </c>
      <c r="G36" s="11">
        <v>1040.51693</v>
      </c>
    </row>
    <row r="37" spans="1:7" ht="78.75" x14ac:dyDescent="0.2">
      <c r="A37" s="8" t="s">
        <v>89</v>
      </c>
      <c r="B37" s="7" t="s">
        <v>90</v>
      </c>
      <c r="C37" s="1">
        <v>2023</v>
      </c>
      <c r="D37" s="9" t="s">
        <v>71</v>
      </c>
      <c r="E37" s="1">
        <v>68</v>
      </c>
      <c r="F37" s="1">
        <v>1182</v>
      </c>
      <c r="G37" s="1">
        <v>1860.5656799999999</v>
      </c>
    </row>
    <row r="38" spans="1:7" ht="78.75" x14ac:dyDescent="0.2">
      <c r="A38" s="8" t="s">
        <v>94</v>
      </c>
      <c r="B38" s="7" t="s">
        <v>91</v>
      </c>
      <c r="C38" s="1">
        <v>2023</v>
      </c>
      <c r="D38" s="9" t="s">
        <v>71</v>
      </c>
      <c r="E38" s="1">
        <v>7</v>
      </c>
      <c r="F38" s="1">
        <v>1790</v>
      </c>
      <c r="G38" s="1">
        <v>293.20044000000001</v>
      </c>
    </row>
    <row r="39" spans="1:7" ht="78.75" x14ac:dyDescent="0.2">
      <c r="A39" s="8" t="s">
        <v>86</v>
      </c>
      <c r="B39" s="7" t="s">
        <v>87</v>
      </c>
      <c r="C39" s="1">
        <v>2024</v>
      </c>
      <c r="D39" s="9" t="s">
        <v>72</v>
      </c>
      <c r="E39" s="1">
        <v>35</v>
      </c>
      <c r="F39" s="1">
        <v>162</v>
      </c>
      <c r="G39" s="11">
        <v>612.4606</v>
      </c>
    </row>
    <row r="40" spans="1:7" ht="78.75" x14ac:dyDescent="0.2">
      <c r="A40" s="8" t="s">
        <v>89</v>
      </c>
      <c r="B40" s="7" t="s">
        <v>90</v>
      </c>
      <c r="C40" s="1">
        <v>2024</v>
      </c>
      <c r="D40" s="9" t="s">
        <v>71</v>
      </c>
      <c r="E40" s="1">
        <v>72</v>
      </c>
      <c r="F40" s="1">
        <v>1172</v>
      </c>
      <c r="G40" s="1">
        <v>1674.77619</v>
      </c>
    </row>
    <row r="41" spans="1:7" ht="78.75" x14ac:dyDescent="0.2">
      <c r="A41" s="8" t="s">
        <v>94</v>
      </c>
      <c r="B41" s="7" t="s">
        <v>91</v>
      </c>
      <c r="C41" s="1">
        <v>2024</v>
      </c>
      <c r="D41" s="9" t="s">
        <v>71</v>
      </c>
      <c r="E41" s="1">
        <v>5</v>
      </c>
      <c r="F41" s="1">
        <v>1047.7</v>
      </c>
      <c r="G41" s="1">
        <v>127.96158</v>
      </c>
    </row>
  </sheetData>
  <mergeCells count="3">
    <mergeCell ref="A1:H1"/>
    <mergeCell ref="A2:H2"/>
    <mergeCell ref="A3:H3"/>
  </mergeCells>
  <phoneticPr fontId="4" type="noConversion"/>
  <conditionalFormatting sqref="A6:A8">
    <cfRule type="duplicateValues" dxfId="1" priority="2"/>
  </conditionalFormatting>
  <conditionalFormatting sqref="A19:A2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39" fitToHeight="2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EBCFD-AB71-401E-98C0-0FD7EECA0ADC}">
  <sheetPr>
    <pageSetUpPr fitToPage="1"/>
  </sheetPr>
  <dimension ref="A1:H24"/>
  <sheetViews>
    <sheetView view="pageBreakPreview" zoomScale="60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13" sqref="E13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4.83203125" customWidth="1"/>
    <col min="8" max="8" width="5.1640625" customWidth="1"/>
  </cols>
  <sheetData>
    <row r="1" spans="1:8" ht="75.2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96" customHeight="1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162.6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3" t="s">
        <v>7</v>
      </c>
      <c r="G4" s="1" t="s">
        <v>8</v>
      </c>
    </row>
    <row r="5" spans="1:8" ht="38.450000000000003" customHeight="1" x14ac:dyDescent="0.2">
      <c r="A5" s="13">
        <v>1</v>
      </c>
      <c r="B5" s="14" t="s">
        <v>9</v>
      </c>
      <c r="C5" s="15" t="s">
        <v>127</v>
      </c>
      <c r="D5" s="16"/>
      <c r="E5" s="16">
        <f>SUM(E6:E9)</f>
        <v>2.2290000000000001</v>
      </c>
      <c r="F5" s="16">
        <f t="shared" ref="F5:G5" si="0">SUM(F6:F9)</f>
        <v>1175</v>
      </c>
      <c r="G5" s="16">
        <f t="shared" si="0"/>
        <v>2753.92281</v>
      </c>
    </row>
    <row r="6" spans="1:8" ht="110.25" x14ac:dyDescent="0.2">
      <c r="A6" s="2" t="s">
        <v>74</v>
      </c>
      <c r="B6" s="7" t="s">
        <v>67</v>
      </c>
      <c r="C6" s="1">
        <v>2023</v>
      </c>
      <c r="D6" s="1" t="s">
        <v>71</v>
      </c>
      <c r="E6" s="1">
        <v>0.24</v>
      </c>
      <c r="F6" s="1">
        <v>70</v>
      </c>
      <c r="G6" s="1">
        <v>223.41289</v>
      </c>
    </row>
    <row r="7" spans="1:8" ht="110.25" x14ac:dyDescent="0.2">
      <c r="A7" s="2" t="s">
        <v>74</v>
      </c>
      <c r="B7" s="7" t="s">
        <v>67</v>
      </c>
      <c r="C7" s="1">
        <v>2024</v>
      </c>
      <c r="D7" s="1" t="s">
        <v>71</v>
      </c>
      <c r="E7" s="1">
        <v>0.64200000000000002</v>
      </c>
      <c r="F7" s="1">
        <v>495</v>
      </c>
      <c r="G7" s="1">
        <v>668.45650000000001</v>
      </c>
    </row>
    <row r="8" spans="1:8" ht="126" x14ac:dyDescent="0.2">
      <c r="A8" s="2" t="s">
        <v>75</v>
      </c>
      <c r="B8" s="7" t="s">
        <v>70</v>
      </c>
      <c r="C8" s="1">
        <v>2024</v>
      </c>
      <c r="D8" s="1" t="s">
        <v>71</v>
      </c>
      <c r="E8" s="1">
        <v>0.47</v>
      </c>
      <c r="F8" s="1">
        <v>250</v>
      </c>
      <c r="G8" s="1">
        <v>487.73804000000001</v>
      </c>
    </row>
    <row r="9" spans="1:8" ht="116.25" customHeight="1" x14ac:dyDescent="0.2">
      <c r="A9" s="2" t="s">
        <v>76</v>
      </c>
      <c r="B9" s="7" t="s">
        <v>69</v>
      </c>
      <c r="C9" s="1">
        <v>2024</v>
      </c>
      <c r="D9" s="1" t="s">
        <v>68</v>
      </c>
      <c r="E9" s="1">
        <v>0.877</v>
      </c>
      <c r="F9" s="1">
        <v>360</v>
      </c>
      <c r="G9" s="1">
        <v>1374.31538</v>
      </c>
    </row>
    <row r="10" spans="1:8" ht="38.450000000000003" customHeight="1" x14ac:dyDescent="0.2">
      <c r="A10" s="13">
        <v>2</v>
      </c>
      <c r="B10" s="14" t="s">
        <v>24</v>
      </c>
      <c r="C10" s="15">
        <v>2024</v>
      </c>
      <c r="D10" s="16"/>
      <c r="E10" s="16">
        <f>SUM(E11:E12)</f>
        <v>0.31</v>
      </c>
      <c r="F10" s="16">
        <f t="shared" ref="F10:G10" si="1">SUM(F11:F12)</f>
        <v>720</v>
      </c>
      <c r="G10" s="16">
        <f t="shared" si="1"/>
        <v>770.18954000000008</v>
      </c>
    </row>
    <row r="11" spans="1:8" ht="117.75" customHeight="1" x14ac:dyDescent="0.2">
      <c r="A11" s="7" t="s">
        <v>81</v>
      </c>
      <c r="B11" s="7" t="s">
        <v>82</v>
      </c>
      <c r="C11" s="1">
        <v>2024</v>
      </c>
      <c r="D11" s="1" t="s">
        <v>71</v>
      </c>
      <c r="E11" s="1">
        <v>0.2</v>
      </c>
      <c r="F11" s="1">
        <v>360</v>
      </c>
      <c r="G11" s="1">
        <v>512.07870000000003</v>
      </c>
    </row>
    <row r="12" spans="1:8" ht="116.25" customHeight="1" x14ac:dyDescent="0.2">
      <c r="A12" s="7" t="s">
        <v>83</v>
      </c>
      <c r="B12" s="7" t="s">
        <v>84</v>
      </c>
      <c r="C12" s="1">
        <v>2024</v>
      </c>
      <c r="D12" s="1" t="s">
        <v>68</v>
      </c>
      <c r="E12" s="1">
        <v>0.11</v>
      </c>
      <c r="F12" s="1">
        <v>360</v>
      </c>
      <c r="G12" s="1">
        <v>258.11084</v>
      </c>
    </row>
    <row r="13" spans="1:8" ht="38.450000000000003" customHeight="1" x14ac:dyDescent="0.2">
      <c r="A13" s="13">
        <v>3</v>
      </c>
      <c r="B13" s="14" t="s">
        <v>35</v>
      </c>
      <c r="C13" s="16"/>
      <c r="D13" s="16"/>
      <c r="E13" s="16">
        <v>0</v>
      </c>
      <c r="F13" s="16">
        <v>0</v>
      </c>
      <c r="G13" s="16">
        <v>0</v>
      </c>
    </row>
    <row r="14" spans="1:8" ht="65.849999999999994" customHeight="1" x14ac:dyDescent="0.2">
      <c r="A14" s="13">
        <v>4</v>
      </c>
      <c r="B14" s="14" t="s">
        <v>41</v>
      </c>
      <c r="C14" s="16"/>
      <c r="D14" s="16"/>
      <c r="E14" s="16">
        <v>0</v>
      </c>
      <c r="F14" s="16">
        <v>0</v>
      </c>
      <c r="G14" s="16">
        <v>0</v>
      </c>
    </row>
    <row r="15" spans="1:8" ht="79.7" customHeight="1" x14ac:dyDescent="0.2">
      <c r="A15" s="13">
        <v>5</v>
      </c>
      <c r="B15" s="14" t="s">
        <v>50</v>
      </c>
      <c r="C15" s="16"/>
      <c r="D15" s="16"/>
      <c r="E15" s="16">
        <v>0</v>
      </c>
      <c r="F15" s="16">
        <v>0</v>
      </c>
      <c r="G15" s="16">
        <v>0</v>
      </c>
    </row>
    <row r="16" spans="1:8" ht="66" customHeight="1" x14ac:dyDescent="0.2">
      <c r="A16" s="13">
        <v>6</v>
      </c>
      <c r="B16" s="14" t="s">
        <v>57</v>
      </c>
      <c r="C16" s="16"/>
      <c r="D16" s="16"/>
      <c r="E16" s="16">
        <v>0</v>
      </c>
      <c r="F16" s="16">
        <v>0</v>
      </c>
      <c r="G16" s="16">
        <v>0</v>
      </c>
    </row>
    <row r="17" spans="1:7" ht="66" customHeight="1" x14ac:dyDescent="0.2">
      <c r="A17" s="13">
        <v>7</v>
      </c>
      <c r="B17" s="17" t="s">
        <v>85</v>
      </c>
      <c r="C17" s="15" t="s">
        <v>127</v>
      </c>
      <c r="D17" s="16"/>
      <c r="E17" s="16">
        <f>SUM(E18:E23)</f>
        <v>79</v>
      </c>
      <c r="F17" s="16">
        <f t="shared" ref="F17:G17" si="2">SUM(F18:F23)</f>
        <v>2931</v>
      </c>
      <c r="G17" s="16">
        <f t="shared" si="2"/>
        <v>2755.0866000000001</v>
      </c>
    </row>
    <row r="18" spans="1:7" ht="78.75" x14ac:dyDescent="0.2">
      <c r="A18" s="8" t="s">
        <v>86</v>
      </c>
      <c r="B18" s="7" t="s">
        <v>87</v>
      </c>
      <c r="C18" s="1">
        <v>2023</v>
      </c>
      <c r="D18" s="9" t="s">
        <v>71</v>
      </c>
      <c r="E18" s="1">
        <v>2</v>
      </c>
      <c r="F18" s="1">
        <v>3</v>
      </c>
      <c r="G18" s="1">
        <v>34.640920000000001</v>
      </c>
    </row>
    <row r="19" spans="1:7" ht="84" customHeight="1" x14ac:dyDescent="0.2">
      <c r="A19" s="8" t="s">
        <v>89</v>
      </c>
      <c r="B19" s="7" t="s">
        <v>90</v>
      </c>
      <c r="C19" s="1">
        <v>2023</v>
      </c>
      <c r="D19" s="9" t="s">
        <v>71</v>
      </c>
      <c r="E19" s="1">
        <v>8</v>
      </c>
      <c r="F19" s="1">
        <v>389</v>
      </c>
      <c r="G19" s="1">
        <v>165.06522000000001</v>
      </c>
    </row>
    <row r="20" spans="1:7" ht="78.75" x14ac:dyDescent="0.2">
      <c r="A20" s="8" t="s">
        <v>86</v>
      </c>
      <c r="B20" s="7" t="s">
        <v>87</v>
      </c>
      <c r="C20" s="1">
        <v>2024</v>
      </c>
      <c r="D20" s="9" t="s">
        <v>88</v>
      </c>
      <c r="E20" s="1">
        <v>12</v>
      </c>
      <c r="F20" s="1">
        <v>48</v>
      </c>
      <c r="G20" s="1">
        <v>245.34156999999999</v>
      </c>
    </row>
    <row r="21" spans="1:7" ht="84" customHeight="1" x14ac:dyDescent="0.2">
      <c r="A21" s="8" t="s">
        <v>89</v>
      </c>
      <c r="B21" s="7" t="s">
        <v>90</v>
      </c>
      <c r="C21" s="1">
        <v>2024</v>
      </c>
      <c r="D21" s="9" t="s">
        <v>71</v>
      </c>
      <c r="E21" s="1">
        <v>46</v>
      </c>
      <c r="F21" s="1">
        <v>809</v>
      </c>
      <c r="G21" s="1">
        <v>1363.5346500000001</v>
      </c>
    </row>
    <row r="22" spans="1:7" ht="84" customHeight="1" x14ac:dyDescent="0.2">
      <c r="A22" s="8" t="s">
        <v>94</v>
      </c>
      <c r="B22" s="7" t="s">
        <v>91</v>
      </c>
      <c r="C22" s="1">
        <v>2024</v>
      </c>
      <c r="D22" s="9" t="s">
        <v>71</v>
      </c>
      <c r="E22" s="1">
        <v>10</v>
      </c>
      <c r="F22" s="1">
        <v>1382</v>
      </c>
      <c r="G22" s="1">
        <v>519.18498999999997</v>
      </c>
    </row>
    <row r="23" spans="1:7" ht="84" customHeight="1" x14ac:dyDescent="0.2">
      <c r="A23" s="8" t="s">
        <v>95</v>
      </c>
      <c r="B23" s="7" t="s">
        <v>125</v>
      </c>
      <c r="C23" s="1">
        <v>2024</v>
      </c>
      <c r="D23" s="9" t="s">
        <v>92</v>
      </c>
      <c r="E23" s="1">
        <v>1</v>
      </c>
      <c r="F23" s="1">
        <v>300</v>
      </c>
      <c r="G23" s="1">
        <v>427.31925000000001</v>
      </c>
    </row>
    <row r="24" spans="1:7" x14ac:dyDescent="0.2">
      <c r="D24" s="10" t="s">
        <v>93</v>
      </c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40CF1-2C2C-4C64-AA0A-6F954051F9F6}">
  <sheetPr>
    <pageSetUpPr fitToPage="1"/>
  </sheetPr>
  <dimension ref="A1:H14"/>
  <sheetViews>
    <sheetView view="pageBreakPreview" zoomScale="60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12" sqref="D12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4.83203125" customWidth="1"/>
    <col min="8" max="8" width="5.1640625" customWidth="1"/>
  </cols>
  <sheetData>
    <row r="1" spans="1:8" ht="75.2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96" customHeight="1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162.6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3" t="s">
        <v>7</v>
      </c>
      <c r="G4" s="1" t="s">
        <v>8</v>
      </c>
    </row>
    <row r="5" spans="1:8" ht="38.450000000000003" customHeight="1" x14ac:dyDescent="0.2">
      <c r="A5" s="13">
        <v>1</v>
      </c>
      <c r="B5" s="14" t="s">
        <v>9</v>
      </c>
      <c r="C5" s="16"/>
      <c r="D5" s="16"/>
      <c r="E5" s="16">
        <v>0</v>
      </c>
      <c r="F5" s="16">
        <v>0</v>
      </c>
      <c r="G5" s="16">
        <v>0</v>
      </c>
    </row>
    <row r="6" spans="1:8" ht="31.5" x14ac:dyDescent="0.2">
      <c r="A6" s="13">
        <v>2</v>
      </c>
      <c r="B6" s="14" t="s">
        <v>24</v>
      </c>
      <c r="C6" s="16"/>
      <c r="D6" s="16"/>
      <c r="E6" s="16">
        <v>0</v>
      </c>
      <c r="F6" s="16">
        <v>0</v>
      </c>
      <c r="G6" s="16">
        <v>0</v>
      </c>
    </row>
    <row r="7" spans="1:8" ht="31.5" x14ac:dyDescent="0.2">
      <c r="A7" s="13">
        <v>3</v>
      </c>
      <c r="B7" s="14" t="s">
        <v>35</v>
      </c>
      <c r="C7" s="16"/>
      <c r="D7" s="16"/>
      <c r="E7" s="16">
        <v>0</v>
      </c>
      <c r="F7" s="16">
        <v>0</v>
      </c>
      <c r="G7" s="16">
        <v>0</v>
      </c>
    </row>
    <row r="8" spans="1:8" ht="63" x14ac:dyDescent="0.2">
      <c r="A8" s="13">
        <v>4</v>
      </c>
      <c r="B8" s="14" t="s">
        <v>41</v>
      </c>
      <c r="C8" s="16"/>
      <c r="D8" s="16"/>
      <c r="E8" s="16">
        <v>0</v>
      </c>
      <c r="F8" s="16">
        <v>0</v>
      </c>
      <c r="G8" s="16">
        <v>0</v>
      </c>
    </row>
    <row r="9" spans="1:8" ht="78.75" x14ac:dyDescent="0.2">
      <c r="A9" s="13">
        <v>5</v>
      </c>
      <c r="B9" s="14" t="s">
        <v>50</v>
      </c>
      <c r="C9" s="16"/>
      <c r="D9" s="16"/>
      <c r="E9" s="16">
        <v>0</v>
      </c>
      <c r="F9" s="16">
        <v>0</v>
      </c>
      <c r="G9" s="16">
        <v>0</v>
      </c>
    </row>
    <row r="10" spans="1:8" ht="63" x14ac:dyDescent="0.2">
      <c r="A10" s="13">
        <v>6</v>
      </c>
      <c r="B10" s="14" t="s">
        <v>57</v>
      </c>
      <c r="C10" s="16"/>
      <c r="D10" s="16"/>
      <c r="E10" s="16">
        <v>0</v>
      </c>
      <c r="F10" s="16">
        <v>0</v>
      </c>
      <c r="G10" s="16">
        <v>0</v>
      </c>
    </row>
    <row r="11" spans="1:8" ht="63" x14ac:dyDescent="0.2">
      <c r="A11" s="13">
        <v>7</v>
      </c>
      <c r="B11" s="17" t="s">
        <v>85</v>
      </c>
      <c r="C11" s="15" t="s">
        <v>123</v>
      </c>
      <c r="D11" s="16"/>
      <c r="E11" s="16">
        <f>SUM(E12:E14)</f>
        <v>20</v>
      </c>
      <c r="F11" s="16">
        <f t="shared" ref="F11:G11" si="0">SUM(F12:F14)</f>
        <v>259</v>
      </c>
      <c r="G11" s="16">
        <f t="shared" si="0"/>
        <v>490.30321000000004</v>
      </c>
    </row>
    <row r="12" spans="1:8" ht="78.75" x14ac:dyDescent="0.2">
      <c r="A12" s="8" t="s">
        <v>86</v>
      </c>
      <c r="B12" s="7" t="s">
        <v>87</v>
      </c>
      <c r="C12" s="1">
        <v>2024</v>
      </c>
      <c r="D12" s="9" t="s">
        <v>88</v>
      </c>
      <c r="E12" s="1">
        <v>3</v>
      </c>
      <c r="F12" s="1">
        <v>9</v>
      </c>
      <c r="G12" s="1">
        <v>75.286180000000002</v>
      </c>
    </row>
    <row r="13" spans="1:8" ht="78.75" x14ac:dyDescent="0.2">
      <c r="A13" s="8" t="s">
        <v>86</v>
      </c>
      <c r="B13" s="7" t="s">
        <v>87</v>
      </c>
      <c r="C13" s="1">
        <v>2024</v>
      </c>
      <c r="D13" s="9" t="s">
        <v>71</v>
      </c>
      <c r="E13" s="1">
        <v>2</v>
      </c>
      <c r="F13" s="1">
        <v>15</v>
      </c>
      <c r="G13" s="1">
        <v>41.098129999999998</v>
      </c>
    </row>
    <row r="14" spans="1:8" ht="65.849999999999994" customHeight="1" x14ac:dyDescent="0.2">
      <c r="A14" s="8" t="s">
        <v>89</v>
      </c>
      <c r="B14" s="7" t="s">
        <v>90</v>
      </c>
      <c r="C14" s="1">
        <v>2024</v>
      </c>
      <c r="D14" s="9" t="s">
        <v>71</v>
      </c>
      <c r="E14" s="1">
        <v>15</v>
      </c>
      <c r="F14" s="1">
        <v>235</v>
      </c>
      <c r="G14" s="1">
        <v>373.91890000000001</v>
      </c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6E040-E3F7-4F20-B3DF-99CDB730ADA2}">
  <sheetPr>
    <pageSetUpPr fitToPage="1"/>
  </sheetPr>
  <dimension ref="A1:H13"/>
  <sheetViews>
    <sheetView view="pageBreakPreview" zoomScale="60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M13" sqref="M13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4.83203125" customWidth="1"/>
    <col min="8" max="8" width="5.1640625" customWidth="1"/>
  </cols>
  <sheetData>
    <row r="1" spans="1:8" ht="75.2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96" customHeight="1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162.6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3" t="s">
        <v>7</v>
      </c>
      <c r="G4" s="1" t="s">
        <v>8</v>
      </c>
    </row>
    <row r="5" spans="1:8" ht="38.450000000000003" customHeight="1" x14ac:dyDescent="0.2">
      <c r="A5" s="13">
        <v>1</v>
      </c>
      <c r="B5" s="14" t="s">
        <v>9</v>
      </c>
      <c r="C5" s="15" t="s">
        <v>123</v>
      </c>
      <c r="D5" s="16"/>
      <c r="E5" s="16">
        <f>E6</f>
        <v>7.4999999999999997E-2</v>
      </c>
      <c r="F5" s="16">
        <f t="shared" ref="F5:G5" si="0">F6</f>
        <v>30</v>
      </c>
      <c r="G5" s="16">
        <f t="shared" si="0"/>
        <v>96.872889999999998</v>
      </c>
    </row>
    <row r="6" spans="1:8" ht="115.5" customHeight="1" x14ac:dyDescent="0.2">
      <c r="A6" s="2" t="s">
        <v>74</v>
      </c>
      <c r="B6" s="7" t="s">
        <v>67</v>
      </c>
      <c r="C6" s="1">
        <v>2024</v>
      </c>
      <c r="D6" s="1" t="s">
        <v>71</v>
      </c>
      <c r="E6" s="1">
        <v>7.4999999999999997E-2</v>
      </c>
      <c r="F6" s="1">
        <v>30</v>
      </c>
      <c r="G6" s="1">
        <v>96.872889999999998</v>
      </c>
    </row>
    <row r="7" spans="1:8" ht="38.450000000000003" customHeight="1" x14ac:dyDescent="0.2">
      <c r="A7" s="13">
        <v>2</v>
      </c>
      <c r="B7" s="14" t="s">
        <v>24</v>
      </c>
      <c r="C7" s="16"/>
      <c r="D7" s="16"/>
      <c r="E7" s="16">
        <v>0</v>
      </c>
      <c r="F7" s="16">
        <v>0</v>
      </c>
      <c r="G7" s="16">
        <v>0</v>
      </c>
    </row>
    <row r="8" spans="1:8" ht="38.450000000000003" customHeight="1" x14ac:dyDescent="0.2">
      <c r="A8" s="13">
        <v>3</v>
      </c>
      <c r="B8" s="14" t="s">
        <v>35</v>
      </c>
      <c r="C8" s="16"/>
      <c r="D8" s="16"/>
      <c r="E8" s="16">
        <v>0</v>
      </c>
      <c r="F8" s="16">
        <v>0</v>
      </c>
      <c r="G8" s="16">
        <v>0</v>
      </c>
    </row>
    <row r="9" spans="1:8" ht="63" x14ac:dyDescent="0.2">
      <c r="A9" s="13">
        <v>4</v>
      </c>
      <c r="B9" s="14" t="s">
        <v>41</v>
      </c>
      <c r="C9" s="16"/>
      <c r="D9" s="16"/>
      <c r="E9" s="16">
        <v>0</v>
      </c>
      <c r="F9" s="16">
        <v>0</v>
      </c>
      <c r="G9" s="16">
        <v>0</v>
      </c>
    </row>
    <row r="10" spans="1:8" ht="78.75" x14ac:dyDescent="0.2">
      <c r="A10" s="13">
        <v>5</v>
      </c>
      <c r="B10" s="14" t="s">
        <v>50</v>
      </c>
      <c r="C10" s="16"/>
      <c r="D10" s="16"/>
      <c r="E10" s="16">
        <v>0</v>
      </c>
      <c r="F10" s="16">
        <v>0</v>
      </c>
      <c r="G10" s="16">
        <v>0</v>
      </c>
    </row>
    <row r="11" spans="1:8" ht="63" x14ac:dyDescent="0.2">
      <c r="A11" s="13">
        <v>6</v>
      </c>
      <c r="B11" s="14" t="s">
        <v>57</v>
      </c>
      <c r="C11" s="16"/>
      <c r="D11" s="16"/>
      <c r="E11" s="16">
        <v>0</v>
      </c>
      <c r="F11" s="16">
        <v>0</v>
      </c>
      <c r="G11" s="16">
        <v>0</v>
      </c>
    </row>
    <row r="12" spans="1:8" ht="63" x14ac:dyDescent="0.2">
      <c r="A12" s="13">
        <v>7</v>
      </c>
      <c r="B12" s="17" t="s">
        <v>85</v>
      </c>
      <c r="C12" s="15" t="s">
        <v>123</v>
      </c>
      <c r="D12" s="16"/>
      <c r="E12" s="16">
        <f>E13</f>
        <v>2</v>
      </c>
      <c r="F12" s="16">
        <f t="shared" ref="F12:G12" si="1">F13</f>
        <v>30</v>
      </c>
      <c r="G12" s="16">
        <f t="shared" si="1"/>
        <v>51.754660000000001</v>
      </c>
    </row>
    <row r="13" spans="1:8" ht="78.75" x14ac:dyDescent="0.2">
      <c r="A13" s="8" t="s">
        <v>89</v>
      </c>
      <c r="B13" s="7" t="s">
        <v>90</v>
      </c>
      <c r="C13" s="1">
        <v>2024</v>
      </c>
      <c r="D13" s="9" t="s">
        <v>71</v>
      </c>
      <c r="E13" s="1">
        <v>2</v>
      </c>
      <c r="F13" s="1">
        <v>30</v>
      </c>
      <c r="G13" s="1">
        <v>51.754660000000001</v>
      </c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ПКГУП КЭС</vt:lpstr>
      <vt:lpstr>ЧЭС</vt:lpstr>
      <vt:lpstr>КГЭС</vt:lpstr>
      <vt:lpstr>ПО</vt:lpstr>
      <vt:lpstr>ДО</vt:lpstr>
      <vt:lpstr>КГЭС!Область_печати</vt:lpstr>
      <vt:lpstr>'ПКГУП КЭС'!Область_печати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Приказ ФАС России от 30.06.2022 N 490/22
(ред. от 13.11.2024)
"Об утверждении Методических указаний по определению размера платы за технологическое присоединение к электрическим сетям"
(Зарегистрировано в Минюсте России 19.08.2022 N 69710)</dc:title>
  <dc:creator>User</dc:creator>
  <cp:lastModifiedBy>Зонова Яна</cp:lastModifiedBy>
  <dcterms:created xsi:type="dcterms:W3CDTF">2025-04-23T05:50:10Z</dcterms:created>
  <dcterms:modified xsi:type="dcterms:W3CDTF">2025-08-21T03:13:12Z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2025-04-23T00:00:00Z</vt:filetime>
  </property>
  <property fmtid="{D5CDD505-2E9C-101B-9397-08002B2CF9AE}" pid="3" name="Creator">
    <vt:lpwstr>Microsoft® Word LTSC</vt:lpwstr>
  </property>
  <property fmtid="{D5CDD505-2E9C-101B-9397-08002B2CF9AE}" pid="4" name="LastSaved">
    <vt:filetime>2025-04-23T00:00:00Z</vt:filetime>
  </property>
  <property fmtid="{D5CDD505-2E9C-101B-9397-08002B2CF9AE}" pid="5" name="Producer">
    <vt:lpwstr>Microsoft® Word LTSC</vt:lpwstr>
  </property>
</Properties>
</file>