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0F5D41D-8180-4450-9154-EE638FE792A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3" i="8"/>
  <c r="C47" i="8"/>
  <c r="C62" i="8" s="1"/>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s="1"/>
  <c r="F68" i="8"/>
  <c r="F76" i="8" s="1"/>
  <c r="F81" i="8"/>
  <c r="G65" i="8"/>
  <c r="G75" i="8" s="1"/>
  <c r="G68" i="8"/>
  <c r="G76" i="8"/>
  <c r="G81" i="8"/>
  <c r="H65" i="8"/>
  <c r="H68" i="8"/>
  <c r="H76" i="8" s="1"/>
  <c r="H81" i="8"/>
  <c r="I65" i="8"/>
  <c r="I75" i="8"/>
  <c r="I68" i="8"/>
  <c r="I76" i="8" s="1"/>
  <c r="I81" i="8"/>
  <c r="J65" i="8"/>
  <c r="J75" i="8"/>
  <c r="J68" i="8"/>
  <c r="J76" i="8" s="1"/>
  <c r="J81" i="8"/>
  <c r="K65" i="8"/>
  <c r="K75" i="8"/>
  <c r="K68" i="8"/>
  <c r="K76" i="8" s="1"/>
  <c r="K81" i="8"/>
  <c r="L65" i="8"/>
  <c r="L68" i="8"/>
  <c r="L76" i="8" s="1"/>
  <c r="L81" i="8"/>
  <c r="M65" i="8"/>
  <c r="M75" i="8"/>
  <c r="M68" i="8"/>
  <c r="M76" i="8" s="1"/>
  <c r="M81" i="8"/>
  <c r="N65" i="8"/>
  <c r="N75" i="8"/>
  <c r="N68" i="8"/>
  <c r="N76" i="8" s="1"/>
  <c r="N81" i="8"/>
  <c r="O65" i="8"/>
  <c r="O75" i="8"/>
  <c r="O68" i="8"/>
  <c r="O76" i="8"/>
  <c r="O81" i="8"/>
  <c r="P65" i="8"/>
  <c r="P75" i="8"/>
  <c r="P68" i="8"/>
  <c r="P76" i="8"/>
  <c r="P81" i="8"/>
  <c r="Q65" i="8"/>
  <c r="Q75" i="8" s="1"/>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B62" i="8"/>
  <c r="D66" i="8"/>
  <c r="L75" i="8"/>
  <c r="H75" i="8"/>
  <c r="B79" i="8"/>
  <c r="C59" i="8"/>
  <c r="C48" i="8"/>
  <c r="C57" i="8" s="1"/>
  <c r="C60" i="8"/>
  <c r="C61" i="8"/>
  <c r="D47" i="8"/>
  <c r="B60" i="8"/>
  <c r="D60" i="8" l="1"/>
  <c r="D48" i="8"/>
  <c r="D57" i="8" s="1"/>
  <c r="D61" i="8"/>
  <c r="E47" i="8"/>
  <c r="D62" i="8"/>
  <c r="D59" i="8"/>
  <c r="C58" i="8"/>
  <c r="B58" i="8"/>
  <c r="C79" i="8"/>
  <c r="C64" i="8"/>
  <c r="C67" i="8" s="1"/>
  <c r="C78" i="8"/>
  <c r="D58" i="8" l="1"/>
  <c r="D64" i="8" s="1"/>
  <c r="D67" i="8" s="1"/>
  <c r="E61" i="8"/>
  <c r="F47" i="8"/>
  <c r="E62" i="8"/>
  <c r="E48" i="8"/>
  <c r="E57" i="8" s="1"/>
  <c r="E59" i="8"/>
  <c r="E60" i="8"/>
  <c r="C74" i="8"/>
  <c r="C69" i="8"/>
  <c r="D79" i="8"/>
  <c r="B78" i="8"/>
  <c r="B64" i="8"/>
  <c r="B67" i="8" s="1"/>
  <c r="D78" i="8" l="1"/>
  <c r="B74" i="8"/>
  <c r="B69" i="8"/>
  <c r="C70" i="8"/>
  <c r="C71" i="8"/>
  <c r="E79" i="8"/>
  <c r="F62" i="8"/>
  <c r="F59" i="8"/>
  <c r="F60" i="8"/>
  <c r="F48" i="8"/>
  <c r="F57" i="8" s="1"/>
  <c r="F61" i="8"/>
  <c r="G47" i="8"/>
  <c r="D74" i="8"/>
  <c r="D69" i="8"/>
  <c r="E58" i="8"/>
  <c r="E78" i="8" s="1"/>
  <c r="D70" i="8" l="1"/>
  <c r="D71" i="8" s="1"/>
  <c r="F79" i="8"/>
  <c r="E64" i="8"/>
  <c r="E67" i="8" s="1"/>
  <c r="B70" i="8"/>
  <c r="G59" i="8"/>
  <c r="G60" i="8"/>
  <c r="G61" i="8"/>
  <c r="H47" i="8"/>
  <c r="G62" i="8"/>
  <c r="G48" i="8"/>
  <c r="G57" i="8" s="1"/>
  <c r="F58" i="8"/>
  <c r="F78" i="8" s="1"/>
  <c r="B77" i="8" l="1"/>
  <c r="B82" i="8" s="1"/>
  <c r="C77" i="8"/>
  <c r="C82" i="8" s="1"/>
  <c r="C85" i="8" s="1"/>
  <c r="D77" i="8"/>
  <c r="D82" i="8" s="1"/>
  <c r="D85" i="8" s="1"/>
  <c r="G79" i="8"/>
  <c r="E74" i="8"/>
  <c r="E69" i="8"/>
  <c r="F64" i="8"/>
  <c r="F67" i="8" s="1"/>
  <c r="G58" i="8"/>
  <c r="G78" i="8" s="1"/>
  <c r="H60" i="8"/>
  <c r="H48" i="8"/>
  <c r="H57" i="8" s="1"/>
  <c r="H61" i="8"/>
  <c r="I47" i="8"/>
  <c r="H62" i="8"/>
  <c r="H59" i="8"/>
  <c r="B71" i="8"/>
  <c r="E70" i="8" l="1"/>
  <c r="E71" i="8"/>
  <c r="G64" i="8"/>
  <c r="G67" i="8" s="1"/>
  <c r="C83" i="8"/>
  <c r="D83" i="8"/>
  <c r="D87" i="8"/>
  <c r="C87" i="8"/>
  <c r="B87" i="8"/>
  <c r="B83" i="8"/>
  <c r="I61" i="8"/>
  <c r="J47" i="8"/>
  <c r="I62" i="8"/>
  <c r="I48" i="8"/>
  <c r="I57" i="8" s="1"/>
  <c r="I59" i="8"/>
  <c r="I60" i="8"/>
  <c r="H58" i="8"/>
  <c r="H79" i="8"/>
  <c r="H64" i="8"/>
  <c r="H67" i="8" s="1"/>
  <c r="H78" i="8"/>
  <c r="F69" i="8"/>
  <c r="F74" i="8"/>
  <c r="C88" i="8" l="1"/>
  <c r="I79" i="8"/>
  <c r="B88" i="8"/>
  <c r="B85" i="8"/>
  <c r="B86" i="8" s="1"/>
  <c r="H74" i="8"/>
  <c r="H69" i="8"/>
  <c r="D88" i="8"/>
  <c r="G74" i="8"/>
  <c r="G69" i="8"/>
  <c r="J62" i="8"/>
  <c r="J59" i="8"/>
  <c r="J60" i="8"/>
  <c r="J48" i="8"/>
  <c r="J57" i="8" s="1"/>
  <c r="K47" i="8"/>
  <c r="J61" i="8"/>
  <c r="F70" i="8"/>
  <c r="F71" i="8"/>
  <c r="I58" i="8"/>
  <c r="I64" i="8" s="1"/>
  <c r="I67" i="8" s="1"/>
  <c r="E77" i="8"/>
  <c r="E82" i="8" s="1"/>
  <c r="I78" i="8" l="1"/>
  <c r="J79" i="8"/>
  <c r="H70" i="8"/>
  <c r="H71" i="8"/>
  <c r="G70" i="8"/>
  <c r="G71" i="8" s="1"/>
  <c r="I74" i="8"/>
  <c r="I69" i="8"/>
  <c r="E85" i="8"/>
  <c r="E83" i="8"/>
  <c r="E88" i="8" s="1"/>
  <c r="E87" i="8"/>
  <c r="F87" i="8"/>
  <c r="F77" i="8"/>
  <c r="F82" i="8" s="1"/>
  <c r="F85" i="8" s="1"/>
  <c r="J58" i="8"/>
  <c r="J64" i="8" s="1"/>
  <c r="J67" i="8" s="1"/>
  <c r="C86" i="8"/>
  <c r="K59" i="8"/>
  <c r="K60" i="8"/>
  <c r="K61" i="8"/>
  <c r="L47" i="8"/>
  <c r="K62" i="8"/>
  <c r="K48" i="8"/>
  <c r="K57" i="8" s="1"/>
  <c r="J69" i="8" l="1"/>
  <c r="J74" i="8"/>
  <c r="J78" i="8"/>
  <c r="I70" i="8"/>
  <c r="I71" i="8" s="1"/>
  <c r="G77" i="8"/>
  <c r="G82" i="8" s="1"/>
  <c r="H77" i="8"/>
  <c r="H82" i="8" s="1"/>
  <c r="H85" i="8" s="1"/>
  <c r="K79" i="8"/>
  <c r="K58" i="8"/>
  <c r="K64" i="8" s="1"/>
  <c r="K67" i="8" s="1"/>
  <c r="C89" i="8"/>
  <c r="D86" i="8"/>
  <c r="D89" i="8" s="1"/>
  <c r="L60" i="8"/>
  <c r="L48" i="8"/>
  <c r="L57" i="8" s="1"/>
  <c r="L61" i="8"/>
  <c r="M47" i="8"/>
  <c r="L62" i="8"/>
  <c r="L59" i="8"/>
  <c r="B89" i="8"/>
  <c r="F83" i="8"/>
  <c r="F88" i="8" s="1"/>
  <c r="G87" i="8"/>
  <c r="L58" i="8" l="1"/>
  <c r="E86" i="8"/>
  <c r="E89" i="8" s="1"/>
  <c r="K74" i="8"/>
  <c r="K69" i="8"/>
  <c r="H83" i="8"/>
  <c r="F86" i="8"/>
  <c r="F89" i="8" s="1"/>
  <c r="K78" i="8"/>
  <c r="G85" i="8"/>
  <c r="G83" i="8"/>
  <c r="G88" i="8" s="1"/>
  <c r="L79" i="8"/>
  <c r="L64" i="8"/>
  <c r="L67" i="8" s="1"/>
  <c r="L78" i="8"/>
  <c r="H87" i="8"/>
  <c r="M61" i="8"/>
  <c r="N47" i="8"/>
  <c r="M62" i="8"/>
  <c r="M48" i="8"/>
  <c r="M57" i="8" s="1"/>
  <c r="M59" i="8"/>
  <c r="M60" i="8"/>
  <c r="I77" i="8"/>
  <c r="I82" i="8" s="1"/>
  <c r="J70" i="8"/>
  <c r="J71" i="8"/>
  <c r="M58" i="8" l="1"/>
  <c r="M79" i="8"/>
  <c r="M64" i="8"/>
  <c r="M67" i="8" s="1"/>
  <c r="M78" i="8"/>
  <c r="I85" i="8"/>
  <c r="J77" i="8"/>
  <c r="J82" i="8" s="1"/>
  <c r="J85" i="8" s="1"/>
  <c r="L74" i="8"/>
  <c r="L69" i="8"/>
  <c r="K77" i="8"/>
  <c r="K82" i="8" s="1"/>
  <c r="I83" i="8"/>
  <c r="I88" i="8" s="1"/>
  <c r="G86" i="8"/>
  <c r="N62" i="8"/>
  <c r="N59" i="8"/>
  <c r="N60" i="8"/>
  <c r="N48" i="8"/>
  <c r="N57" i="8" s="1"/>
  <c r="N61" i="8"/>
  <c r="O47" i="8"/>
  <c r="I87" i="8"/>
  <c r="H88" i="8"/>
  <c r="K70" i="8"/>
  <c r="K71" i="8"/>
  <c r="K85" i="8" l="1"/>
  <c r="K83" i="8"/>
  <c r="K87" i="8"/>
  <c r="O59" i="8"/>
  <c r="O60" i="8"/>
  <c r="O61" i="8"/>
  <c r="P47" i="8"/>
  <c r="O62" i="8"/>
  <c r="O48" i="8"/>
  <c r="O57" i="8" s="1"/>
  <c r="G89" i="8"/>
  <c r="H86" i="8"/>
  <c r="H89" i="8" s="1"/>
  <c r="N58" i="8"/>
  <c r="N64" i="8" s="1"/>
  <c r="N67" i="8" s="1"/>
  <c r="L70" i="8"/>
  <c r="L77" i="8" s="1"/>
  <c r="L82" i="8" s="1"/>
  <c r="M74" i="8"/>
  <c r="M69" i="8"/>
  <c r="N79" i="8"/>
  <c r="J83" i="8"/>
  <c r="J88" i="8" s="1"/>
  <c r="J87" i="8"/>
  <c r="N78" i="8" l="1"/>
  <c r="I86" i="8"/>
  <c r="I89" i="8" s="1"/>
  <c r="L85" i="8"/>
  <c r="L83" i="8"/>
  <c r="L88" i="8" s="1"/>
  <c r="L87" i="8"/>
  <c r="J86" i="8"/>
  <c r="J89" i="8" s="1"/>
  <c r="M70" i="8"/>
  <c r="M77" i="8" s="1"/>
  <c r="M82" i="8" s="1"/>
  <c r="M71" i="8"/>
  <c r="O79" i="8"/>
  <c r="K88" i="8"/>
  <c r="N69" i="8"/>
  <c r="N74" i="8"/>
  <c r="O58" i="8"/>
  <c r="O78" i="8" s="1"/>
  <c r="L71" i="8"/>
  <c r="P60" i="8"/>
  <c r="P48" i="8"/>
  <c r="P57" i="8" s="1"/>
  <c r="P61" i="8"/>
  <c r="Q47" i="8"/>
  <c r="P62" i="8"/>
  <c r="P59" i="8"/>
  <c r="P58" i="8" s="1"/>
  <c r="K86" i="8"/>
  <c r="K89" i="8" s="1"/>
  <c r="N70" i="8" l="1"/>
  <c r="N77" i="8" s="1"/>
  <c r="N82" i="8" s="1"/>
  <c r="O64" i="8"/>
  <c r="O67" i="8" s="1"/>
  <c r="M85" i="8"/>
  <c r="M87" i="8"/>
  <c r="M83" i="8"/>
  <c r="M88" i="8" s="1"/>
  <c r="P79" i="8"/>
  <c r="P64" i="8"/>
  <c r="P67" i="8" s="1"/>
  <c r="P78" i="8"/>
  <c r="Q61" i="8"/>
  <c r="R47" i="8"/>
  <c r="Q62" i="8"/>
  <c r="Q59" i="8"/>
  <c r="Q58" i="8" s="1"/>
  <c r="Q60" i="8"/>
  <c r="Q48" i="8"/>
  <c r="Q57" i="8" s="1"/>
  <c r="L86" i="8"/>
  <c r="L89" i="8" s="1"/>
  <c r="N85" i="8" l="1"/>
  <c r="N87" i="8"/>
  <c r="N83" i="8"/>
  <c r="N88" i="8" s="1"/>
  <c r="Q64" i="8"/>
  <c r="Q67" i="8" s="1"/>
  <c r="Q79" i="8"/>
  <c r="Q78" i="8"/>
  <c r="R62" i="8"/>
  <c r="R59" i="8"/>
  <c r="R60" i="8"/>
  <c r="S47" i="8"/>
  <c r="R61" i="8"/>
  <c r="B32" i="8" s="1"/>
  <c r="R48" i="8"/>
  <c r="R57" i="8" s="1"/>
  <c r="O74" i="8"/>
  <c r="O69" i="8"/>
  <c r="N71" i="8"/>
  <c r="P74" i="8"/>
  <c r="P69" i="8"/>
  <c r="M86" i="8"/>
  <c r="M89" i="8" s="1"/>
  <c r="R79" i="8" l="1"/>
  <c r="R58" i="8"/>
  <c r="B26" i="8" s="1"/>
  <c r="Q69" i="8"/>
  <c r="Q74" i="8"/>
  <c r="O70" i="8"/>
  <c r="O77" i="8" s="1"/>
  <c r="O82" i="8" s="1"/>
  <c r="O71" i="8"/>
  <c r="S60" i="8"/>
  <c r="T47" i="8"/>
  <c r="S48" i="8"/>
  <c r="S57" i="8" s="1"/>
  <c r="S61" i="8"/>
  <c r="S62" i="8"/>
  <c r="S59" i="8"/>
  <c r="P70" i="8"/>
  <c r="B29" i="8"/>
  <c r="N86" i="8"/>
  <c r="N89" i="8" s="1"/>
  <c r="P77" i="8" l="1"/>
  <c r="P82" i="8" s="1"/>
  <c r="P85" i="8"/>
  <c r="P83" i="8"/>
  <c r="P87" i="8"/>
  <c r="O85" i="8"/>
  <c r="O86" i="8" s="1"/>
  <c r="O89" i="8" s="1"/>
  <c r="O87" i="8"/>
  <c r="O83" i="8"/>
  <c r="O88" i="8" s="1"/>
  <c r="P71" i="8"/>
  <c r="S79" i="8"/>
  <c r="S58" i="8"/>
  <c r="S64" i="8" s="1"/>
  <c r="S67" i="8" s="1"/>
  <c r="T60" i="8"/>
  <c r="U47" i="8"/>
  <c r="T48" i="8"/>
  <c r="T57" i="8" s="1"/>
  <c r="T61" i="8"/>
  <c r="T62" i="8"/>
  <c r="T59" i="8"/>
  <c r="R78" i="8"/>
  <c r="Q70" i="8"/>
  <c r="Q77" i="8" s="1"/>
  <c r="Q82" i="8" s="1"/>
  <c r="Q71" i="8"/>
  <c r="R64" i="8"/>
  <c r="R67" i="8" s="1"/>
  <c r="S78" i="8" l="1"/>
  <c r="T58" i="8"/>
  <c r="P86" i="8"/>
  <c r="P89" i="8" s="1"/>
  <c r="S74" i="8"/>
  <c r="S69" i="8"/>
  <c r="U60" i="8"/>
  <c r="V47" i="8"/>
  <c r="U48" i="8"/>
  <c r="U57" i="8" s="1"/>
  <c r="U61" i="8"/>
  <c r="U62" i="8"/>
  <c r="U59" i="8"/>
  <c r="U58" i="8" s="1"/>
  <c r="R74" i="8"/>
  <c r="R69" i="8"/>
  <c r="Q85" i="8"/>
  <c r="Q83" i="8"/>
  <c r="Q88" i="8" s="1"/>
  <c r="Q87" i="8"/>
  <c r="T64" i="8"/>
  <c r="T67" i="8" s="1"/>
  <c r="T78" i="8"/>
  <c r="T79" i="8"/>
  <c r="P88" i="8"/>
  <c r="Q86" i="8" l="1"/>
  <c r="Q89" i="8" s="1"/>
  <c r="V60" i="8"/>
  <c r="W47" i="8"/>
  <c r="V48" i="8"/>
  <c r="V57" i="8" s="1"/>
  <c r="V61" i="8"/>
  <c r="V62" i="8"/>
  <c r="V59" i="8"/>
  <c r="V58" i="8" s="1"/>
  <c r="T74" i="8"/>
  <c r="T69" i="8"/>
  <c r="R70" i="8"/>
  <c r="R77" i="8" s="1"/>
  <c r="R82" i="8" s="1"/>
  <c r="R71" i="8"/>
  <c r="S70" i="8"/>
  <c r="U64" i="8"/>
  <c r="U67" i="8" s="1"/>
  <c r="U78" i="8"/>
  <c r="U79" i="8"/>
  <c r="S77" i="8" l="1"/>
  <c r="S82" i="8" s="1"/>
  <c r="S85" i="8"/>
  <c r="S83" i="8"/>
  <c r="S87" i="8"/>
  <c r="S71" i="8"/>
  <c r="T70" i="8"/>
  <c r="T77" i="8" s="1"/>
  <c r="T82" i="8" s="1"/>
  <c r="V64" i="8"/>
  <c r="V67" i="8" s="1"/>
  <c r="V78" i="8"/>
  <c r="V79" i="8"/>
  <c r="U74" i="8"/>
  <c r="U69" i="8"/>
  <c r="W60" i="8"/>
  <c r="W48" i="8"/>
  <c r="W57" i="8" s="1"/>
  <c r="W61" i="8"/>
  <c r="W62" i="8"/>
  <c r="W59" i="8"/>
  <c r="R85" i="8"/>
  <c r="R86" i="8" s="1"/>
  <c r="R87" i="8"/>
  <c r="R83" i="8"/>
  <c r="R88" i="8" s="1"/>
  <c r="T71" i="8" l="1"/>
  <c r="S88" i="8"/>
  <c r="U70" i="8"/>
  <c r="U77" i="8" s="1"/>
  <c r="V74" i="8"/>
  <c r="V69" i="8"/>
  <c r="U82" i="8"/>
  <c r="T85" i="8"/>
  <c r="T87" i="8"/>
  <c r="T83" i="8"/>
  <c r="T88" i="8" s="1"/>
  <c r="R89" i="8"/>
  <c r="G28" i="8"/>
  <c r="W64" i="8"/>
  <c r="W67" i="8" s="1"/>
  <c r="W79" i="8"/>
  <c r="W58" i="8"/>
  <c r="W78" i="8" s="1"/>
  <c r="S86" i="8"/>
  <c r="S89" i="8" s="1"/>
  <c r="W74" i="8" l="1"/>
  <c r="W69" i="8"/>
  <c r="U85" i="8"/>
  <c r="U83" i="8"/>
  <c r="U88" i="8" s="1"/>
  <c r="U87" i="8"/>
  <c r="V70" i="8"/>
  <c r="V77" i="8" s="1"/>
  <c r="V82" i="8" s="1"/>
  <c r="T86" i="8"/>
  <c r="T89" i="8" s="1"/>
  <c r="U71" i="8"/>
  <c r="V85" i="8" l="1"/>
  <c r="V83" i="8"/>
  <c r="V88" i="8" s="1"/>
  <c r="V87" i="8"/>
  <c r="V71" i="8"/>
  <c r="U86" i="8"/>
  <c r="U89" i="8" s="1"/>
  <c r="W70" i="8"/>
  <c r="W77" i="8" s="1"/>
  <c r="W82" i="8" s="1"/>
  <c r="W85" i="8" l="1"/>
  <c r="W87" i="8"/>
  <c r="W83" i="8"/>
  <c r="W88" i="8" s="1"/>
  <c r="G26" i="8" s="1"/>
  <c r="W71" i="8"/>
  <c r="V86" i="8"/>
  <c r="V89" i="8" s="1"/>
  <c r="W86" i="8" l="1"/>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<sst xmlns="http://schemas.openxmlformats.org/spreadsheetml/2006/main" count="1102" uniqueCount="558">
  <si>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</si>
  <si>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</si>
  <si>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</si>
  <si>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</si>
  <si>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</si>
  <si>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</si>
  <si>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</si>
  <si>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</si>
  <si>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</si>
  <si>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</si>
  <si>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</si>
  <si>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</si>
  <si>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</si>
  <si>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</si>
  <si>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</si>
  <si>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</si>
  <si>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</si>
  <si>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</si>
  <si>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</si>
  <si>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</si>
  <si>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</si>
  <si>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</si>
  <si>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</si>
  <si>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</si>
  <si>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</si>
  <si>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</si>
  <si>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</si>
  <si>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</si>
  <si>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</si>
  <si>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</si>
  <si>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</si>
  <si>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</si>
  <si>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</si>
  <si>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</si>
  <si>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</si>
  <si>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</si>
  <si>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</si>
  <si>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</si>
  <si>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</si>
  <si>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</si>
  <si>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</si>
  <si>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</si>
  <si>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</si>
  <si>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</si>
  <si>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</si>
  <si>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</si>
  <si>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</si>
  <si>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</si>
  <si>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</si>
  <si>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</si>
  <si>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</si>
  <si>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</si>
  <si>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</si>
  <si>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</si>
  <si>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</si>
  <si>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</si>
  <si>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</si>
  <si>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</si>
  <si>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</si>
  <si>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</si>
  <si>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</si>
  <si>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</si>
  <si>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</si>
  <si>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</si>
  <si>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</si>
  <si>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</si>
  <si>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</si>
  <si>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</si>
  <si>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</si>
  <si>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</si>
  <si>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</si>
  <si>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</si>
  <si>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</si>
  <si>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</si>
  <si>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</si>
  <si>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</si>
  <si>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</si>
  <si>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</si>
  <si>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</si>
  <si>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</si>
  <si>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</si>
  <si>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</si>
  <si>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</si>
  <si>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</si>
  <si>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</si>
  <si>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</si>
  <si>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</si>
  <si>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</si>
  <si>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</si>
  <si>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</si>
  <si>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</si>
  <si>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</si>
  <si>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</si>
  <si>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</si>
  <si>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</si>
  <si>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</si>
  <si>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</si>
  <si>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</si>
  <si>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</si>
  <si>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</si>
  <si>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</si>
  <si>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</si>
  <si>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</si>
  <si>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</si>
  <si>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</si>
  <si>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</si>
  <si>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</si>
  <si>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</si>
  <si>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</si>
  <si>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</si>
  <si>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</si>
  <si>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</si>
  <si>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</si>
  <si>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</si>
  <si>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</si>
  <si>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</si>
  <si>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</si>
  <si>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</si>
  <si>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</si>
  <si>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</si>
  <si>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</si>
  <si>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</si>
  <si>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</si>
  <si>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</si>
  <si>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</si>
  <si>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</si>
  <si>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</si>
  <si>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</si>
  <si>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</si>
  <si>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</si>
  <si>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</si>
  <si>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</si>
  <si>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</si>
  <si>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</si>
  <si>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</si>
  <si>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</si>
  <si>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</si>
  <si>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</si>
  <si>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</si>
  <si>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</si>
  <si>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</si>
  <si>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</si>
  <si>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</si>
  <si>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</si>
  <si>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</si>
  <si>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</si>
  <si>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</si>
  <si>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</si>
  <si>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</si>
  <si>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</si>
  <si>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</si>
  <si>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</si>
  <si>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</si>
  <si>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</si>
  <si>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</si>
  <si>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</si>
  <si>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</si>
  <si>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</si>
  <si>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</si>
  <si>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</si>
  <si>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</si>
  <si>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</si>
  <si>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</si>
  <si>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</si>
  <si>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</si>
  <si>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</si>
  <si>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</si>
  <si>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</si>
  <si>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</si>
  <si>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</si>
  <si>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</si>
  <si>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</si>
  <si>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</si>
  <si>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</si>
  <si>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</si>
  <si>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</si>
  <si>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</si>
  <si>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</si>
  <si>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</si>
  <si>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</si>
  <si>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</si>
  <si>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</si>
  <si>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</si>
  <si>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</si>
  <si>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</si>
  <si>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</si>
  <si>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</si>
  <si>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</si>
  <si>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</si>
  <si>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</si>
  <si>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</si>
  <si>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</si>
  <si>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</si>
  <si>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</si>
  <si>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</si>
  <si>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</si>
  <si>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</si>
  <si>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</si>
  <si>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</si>
  <si>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</si>
  <si>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</si>
  <si>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</si>
  <si>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</si>
  <si>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</si>
  <si>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</si>
  <si>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</si>
  <si>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</si>
  <si>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</si>
  <si>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</si>
  <si>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</si>
  <si>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</si>
  <si>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</si>
  <si>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</si>
  <si>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</si>
  <si>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</si>
  <si>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</si>
  <si>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</si>
  <si>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</si>
  <si>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</si>
  <si>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</si>
  <si>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</si>
  <si>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</si>
  <si>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</si>
  <si>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</si>
  <si>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</si>
  <si>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</si>
  <si>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</si>
  <si>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</si>
  <si>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</si>
  <si>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</si>
  <si>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</si>
  <si>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</si>
  <si>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</si>
  <si>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</si>
  <si>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</si>
  <si>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</si>
  <si>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</si>
  <si>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</si>
  <si>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</si>
  <si>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</si>
  <si>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</si>
  <si>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</si>
  <si>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</si>
  <si>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</si>
  <si>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</si>
  <si>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</si>
  <si>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</si>
  <si>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</si>
  <si>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</si>
  <si>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</si>
  <si>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</si>
  <si>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</si>
  <si>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</si>
  <si>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</si>
  <si>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</si>
  <si>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</si>
  <si>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</si>
  <si>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</si>
  <si>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</si>
  <si>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</si>
  <si>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</si>
  <si>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</si>
  <si>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</si>
  <si>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</si>
  <si>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</si>
  <si>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</si>
  <si>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</si>
  <si>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</si>
  <si>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</si>
  <si>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</si>
  <si>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</si>
  <si>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</si>
  <si>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</si>
  <si>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</si>
  <si>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</si>
  <si>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</si>
  <si>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</si>
  <si>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</si>
  <si>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</si>
  <si>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</si>
  <si>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</si>
  <si>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</si>
  <si>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</si>
  <si>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</si>
  <si>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</si>
  <si>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</si>
  <si>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</si>
  <si>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</si>
  <si>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</si>
  <si>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</si>
  <si>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</si>
  <si>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</si>
  <si>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</si>
  <si>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</si>
  <si>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</si>
  <si>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</si>
  <si>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</si>
  <si>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</si>
  <si>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</si>
  <si>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</si>
  <si>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</si>
  <si>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</si>
  <si>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</si>
  <si>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</si>
  <si>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</si>
  <si>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</si>
  <si>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</si>
  <si>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</si>
  <si>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</si>
  <si>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</si>
  <si>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</si>
  <si>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</si>
  <si>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</si>
  <si>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</si>
  <si>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</si>
  <si>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</si>
  <si>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</si>
  <si>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</si>
  <si>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</si>
  <si>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</si>
  <si>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</si>
  <si>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</si>
  <si>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</si>
  <si>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</si>
  <si>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</si>
  <si>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</si>
  <si>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</si>
  <si>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</si>
  <si>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</si>
  <si>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</si>
  <si>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</si>
  <si>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</si>
  <si>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</si>
  <si>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</si>
  <si>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</si>
  <si>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</si>
  <si>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</si>
  <si>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</si>
  <si>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</si>
  <si>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</si>
  <si>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</si>
  <si>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</si>
  <si>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</si>
  <si>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</si>
  <si>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</si>
  <si>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</si>
  <si>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</si>
  <si>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</si>
  <si>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</si>
  <si>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</si>
  <si>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</si>
  <si>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</si>
  <si>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</si>
  <si>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</si>
  <si>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</si>
  <si>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</si>
  <si>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</si>
  <si>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</si>
  <si>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</si>
  <si>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</si>
  <si>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</si>
  <si>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</si>
  <si>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</si>
  <si>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</si>
  <si>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</si>
  <si>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</si>
  <si>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</si>
  <si>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</si>
  <si>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</si>
  <si>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</si>
  <si>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</si>
  <si>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</si>
  <si>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</si>
  <si>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</si>
  <si>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</si>
  <si>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</si>
  <si>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</si>
  <si>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</si>
  <si>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</si>
  <si>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</si>
  <si>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</si>
  <si>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</si>
  <si>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</si>
  <si>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</si>
  <si>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</si>
  <si>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</si>
  <si>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</si>
  <si>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</si>
  <si>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</si>
  <si>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</si>
  <si>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</si>
  <si>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</si>
  <si>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</si>
  <si>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</si>
  <si>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</si>
  <si>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</si>
  <si>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</si>
  <si>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</si>
  <si>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</si>
  <si>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</si>
  <si>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</si>
  <si>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</si>
  <si>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</si>
  <si>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</si>
  <si>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</si>
  <si>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</si>
  <si>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</si>
  <si>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</si>
  <si>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</si>
  <si>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</si>
  <si>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</si>
  <si>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</si>
  <si>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</si>
  <si>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</si>
  <si>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</si>
  <si>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</si>
  <si>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</si>
  <si>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</si>
  <si>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</si>
  <si>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</si>
  <si>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</si>
  <si>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</si>
  <si>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</si>
  <si>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</si>
  <si>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</si>
  <si>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</si>
  <si>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</si>
  <si>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</si>
  <si>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</si>
  <si>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</si>
  <si>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</si>
  <si>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</si>
  <si>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</si>
  <si>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</si>
  <si>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</si>
  <si>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</si>
  <si>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</si>
  <si>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</si>
  <si>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</si>
  <si>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</si>
  <si>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</si>
  <si>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</si>
  <si>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</si>
  <si>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</si>
  <si>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</si>
  <si>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</si>
  <si>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</si>
  <si>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</si>
  <si>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</si>
  <si>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</si>
  <si>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</si>
  <si>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</si>
  <si>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</si>
  <si>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</si>
  <si>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</si>
  <si>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</si>
  <si>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</si>
  <si>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</si>
  <si>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</si>
  <si>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</si>
  <si>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</si>
  <si>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</si>
  <si>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</si>
  <si>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</si>
  <si>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</si>
  <si>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</si>
  <si>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</si>
  <si>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</si>
  <si>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</si>
  <si>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</si>
  <si>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</si>
  <si>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</si>
  <si>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</si>
  <si>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</si>
  <si>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</si>
  <si>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</si>
  <si>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</si>
  <si>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</si>
  <si>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</si>
  <si>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</si>
  <si>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</si>
  <si>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</si>
  <si>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</si>
  <si>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</si>
  <si>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</si>
  <si>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</si>
  <si>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</si>
  <si>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</si>
  <si>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</si>
  <si>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</si>
  <si>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</si>
  <si>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</si>
  <si>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</si>
  <si>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</si>
  <si>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</si>
  <si>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</si>
  <si>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</si>
  <si>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</si>
  <si>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</si>
  <si>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</si>
  <si>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</si>
  <si>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</si>
  <si>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</si>
  <si>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</si>
  <si>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</si>
  <si>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</si>
  <si>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</si>
  <si>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</si>
  <si>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</si>
  <si>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</si>
  <si>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</si>
  <si>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</si>
  <si>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</si>
  <si>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</si>
  <si>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</si>
  <si>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</si>
  <si>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</si>
  <si>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</si>
  <si>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</si>
  <si>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</si>
  <si>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</si>
  <si>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</si>
  <si>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ТП№51</t>
  </si>
  <si>
    <t>ТМ-100/10/0,4</t>
  </si>
  <si>
    <t>ТМГ-100/10/0,4</t>
  </si>
  <si>
    <t>Силовой Тр-р 10/0,4</t>
  </si>
  <si>
    <t>Силовой Тр-р  10/0,4</t>
  </si>
  <si>
    <t>АТО_O_Ч2_39 № 41 30.01.2024 ПО "ЧЭС" ПКГУП "КЭС"</t>
  </si>
  <si>
    <t>Замена силового трансформатора</t>
  </si>
  <si>
    <t>не требутся</t>
  </si>
  <si>
    <t>ПКГУП "КЭС"</t>
  </si>
  <si>
    <t>Модернизация</t>
  </si>
  <si>
    <t>закупка не проведена</t>
  </si>
  <si>
    <t>Модернизация ТП№51 (замена силового трансформатора ТМ-100 кВА на ТМГ-100 кВА), г. Чернушка, ул. Дзержинского</t>
  </si>
  <si>
    <t>Пермский край, Чернушинский городской округ</t>
  </si>
  <si>
    <t xml:space="preserve">МВ×А-0,1;т.у.-0;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</si>
  <si>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</si>
  <si>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</si>
  <si>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</si>
  <si>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</si>
  <si>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</si>
  <si>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</si>
  <si>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</si>
  <si>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</si>
  <si>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</si>
  <si>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</si>
  <si>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</si>
  <si>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</si>
  <si>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</si>
  <si>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</si>
  <si>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</si>
  <si>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</si>
  <si>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</si>
  <si>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0,42 млн руб с НДС</t>
  </si>
  <si>
    <t>0,35млн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</si>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</sst>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2564662.321621737</c:v>
                </c:pt>
                <c:pt idx="3">
                  <c:v>4302079.0654466562</c:v>
                </c:pt>
                <c:pt idx="4">
                  <c:v>6209708.5971703613</c:v>
                </c:pt>
                <c:pt idx="5">
                  <c:v>8304506.0062495945</c:v>
                </c:pt>
                <c:pt idx="6">
                  <c:v>10605139.015496558</c:v>
                </c:pt>
                <c:pt idx="7">
                  <c:v>13132163.052212097</c:v>
                </c:pt>
                <c:pt idx="8">
                  <c:v>15908214.395848138</c:v>
                </c:pt>
                <c:pt idx="9">
                  <c:v>18958223.284081437</c:v>
                </c:pt>
                <c:pt idx="10">
                  <c:v>22309649.05640582</c:v>
                </c:pt>
                <c:pt idx="11">
                  <c:v>25992739.632354986</c:v>
                </c:pt>
                <c:pt idx="12">
                  <c:v>30040817.862451132</c:v>
                </c:pt>
                <c:pt idx="13">
                  <c:v>34490597.556368075</c:v>
                </c:pt>
                <c:pt idx="14">
                  <c:v>39382532.287291408</c:v>
                </c:pt>
                <c:pt idx="15">
                  <c:v>44761200.397028364</c:v>
                </c:pt>
                <c:pt idx="16">
                  <c:v>50675729.986358427</c:v>
                </c:pt>
              </c:numCache>
            </c:numRef>
          </c:val>
          <c:smooth val="0"/>
          <c:extLst>
            <c:ext xmlns:c16="http://schemas.microsoft.com/office/drawing/2014/chart" uri="{C3380CC4-5D6E-409C-BE32-E72D297353CC}">
              <c16:uniqueId val="{00000000-5DB2-46FA-99B4-2A4141C1D22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1404678.8201301142</c:v>
                </c:pt>
                <c:pt idx="3">
                  <c:v>1360652.1605645858</c:v>
                </c:pt>
                <c:pt idx="4">
                  <c:v>1322082.9565268387</c:v>
                </c:pt>
                <c:pt idx="5">
                  <c:v>1284778.4816825304</c:v>
                </c:pt>
                <c:pt idx="6">
                  <c:v>1248691.4248571007</c:v>
                </c:pt>
                <c:pt idx="7">
                  <c:v>1213776.4641033579</c:v>
                </c:pt>
                <c:pt idx="8">
                  <c:v>1179990.1711982782</c:v>
                </c:pt>
                <c:pt idx="9">
                  <c:v>1147290.9216494702</c:v>
                </c:pt>
                <c:pt idx="10">
                  <c:v>1115638.809814092</c:v>
                </c:pt>
                <c:pt idx="11">
                  <c:v>1084995.5687677651</c:v>
                </c:pt>
                <c:pt idx="12">
                  <c:v>1055324.4945923483</c:v>
                </c:pt>
                <c:pt idx="13">
                  <c:v>1026590.3747796767</c:v>
                </c:pt>
                <c:pt idx="14">
                  <c:v>998759.42047389946</c:v>
                </c:pt>
                <c:pt idx="15">
                  <c:v>971799.20229808625</c:v>
                </c:pt>
                <c:pt idx="16">
                  <c:v>945678.58953160653</c:v>
                </c:pt>
              </c:numCache>
            </c:numRef>
          </c:val>
          <c:smooth val="0"/>
          <c:extLst>
            <c:ext xmlns:c16="http://schemas.microsoft.com/office/drawing/2014/chart" uri="{C3380CC4-5D6E-409C-BE32-E72D297353CC}">
              <c16:uniqueId val="{00000001-5DB2-46FA-99B4-2A4141C1D22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ТП№51 (замена силового трансформатора ТМ-100 кВА на ТМГ-100 кВА), г. Чернушка, ул. Дзержинского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0.41644655905938832</v>
      </c>
      <c r="D24" s="196">
        <v>0</v>
      </c>
      <c r="E24" s="196">
        <v>0</v>
      </c>
      <c r="F24" s="197">
        <v>0</v>
      </c>
      <c r="G24" s="196">
        <v>0</v>
      </c>
      <c r="H24" s="196">
        <v>0</v>
      </c>
      <c r="I24" s="196">
        <v>0</v>
      </c>
      <c r="J24" s="196">
        <v>0</v>
      </c>
      <c r="K24" s="196">
        <v>0</v>
      </c>
      <c r="L24" s="196">
        <v>0.41644655905938832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0.41644655905938832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0.41644655905938832</v>
      </c>
      <c r="D27" s="26">
        <v>0</v>
      </c>
      <c r="E27" s="26">
        <v>0</v>
      </c>
      <c r="F27" s="203">
        <v>0</v>
      </c>
      <c r="G27" s="26">
        <v>0</v>
      </c>
      <c r="H27" s="26">
        <v>0</v>
      </c>
      <c r="I27" s="26">
        <v>0</v>
      </c>
      <c r="J27" s="26">
        <v>0</v>
      </c>
      <c r="K27" s="26">
        <v>0</v>
      </c>
      <c r="L27" s="26">
        <v>0.41644655905938832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0.41644655905938832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0.34703879921615693</v>
      </c>
      <c r="D30" s="200">
        <v>0</v>
      </c>
      <c r="E30" s="200">
        <v>0</v>
      </c>
      <c r="F30" s="200">
        <v>0</v>
      </c>
      <c r="G30" s="200">
        <v>0</v>
      </c>
      <c r="H30" s="200">
        <v>0</v>
      </c>
      <c r="I30" s="200">
        <v>0</v>
      </c>
      <c r="J30" s="200">
        <v>0</v>
      </c>
      <c r="K30" s="200">
        <v>0</v>
      </c>
      <c r="L30" s="200">
        <v>0.34703879921615693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0.34703879921615693</v>
      </c>
      <c r="AG30" s="200">
        <v>0</v>
      </c>
    </row>
    <row r="31" spans="1:37" x14ac:dyDescent="0.25">
      <c r="A31" s="201" t="s">
        <v>358</v>
      </c>
      <c r="B31" s="202" t="s">
        <v>359</v>
      </c>
      <c r="C31" s="200">
        <v>3.4703879921615693E-2</v>
      </c>
      <c r="D31" s="200">
        <v>0</v>
      </c>
      <c r="E31" s="26">
        <v>0</v>
      </c>
      <c r="F31" s="26">
        <v>0</v>
      </c>
      <c r="G31" s="200">
        <v>0</v>
      </c>
      <c r="H31" s="26">
        <v>0</v>
      </c>
      <c r="I31" s="26">
        <v>0</v>
      </c>
      <c r="J31" s="200">
        <v>0</v>
      </c>
      <c r="K31" s="26">
        <v>0</v>
      </c>
      <c r="L31" s="26">
        <v>3.4703879921615693E-2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3.4703879921615693E-2</v>
      </c>
      <c r="AG31" s="200">
        <v>0</v>
      </c>
    </row>
    <row r="32" spans="1:37" ht="31.5" x14ac:dyDescent="0.25">
      <c r="A32" s="201" t="s">
        <v>360</v>
      </c>
      <c r="B32" s="202" t="s">
        <v>361</v>
      </c>
      <c r="C32" s="200">
        <v>8.6759699804039234E-2</v>
      </c>
      <c r="D32" s="200">
        <v>0</v>
      </c>
      <c r="E32" s="26">
        <v>0</v>
      </c>
      <c r="F32" s="26">
        <v>0</v>
      </c>
      <c r="G32" s="200">
        <v>0</v>
      </c>
      <c r="H32" s="26">
        <v>0</v>
      </c>
      <c r="I32" s="26">
        <v>0</v>
      </c>
      <c r="J32" s="200">
        <v>0</v>
      </c>
      <c r="K32" s="26">
        <v>0</v>
      </c>
      <c r="L32" s="26">
        <v>8.6759699804039234E-2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8.6759699804039234E-2</v>
      </c>
      <c r="AG32" s="200">
        <v>0</v>
      </c>
    </row>
    <row r="33" spans="1:33" x14ac:dyDescent="0.25">
      <c r="A33" s="201" t="s">
        <v>362</v>
      </c>
      <c r="B33" s="202" t="s">
        <v>363</v>
      </c>
      <c r="C33" s="200">
        <v>0.20822327952969416</v>
      </c>
      <c r="D33" s="200">
        <v>0</v>
      </c>
      <c r="E33" s="26">
        <v>0</v>
      </c>
      <c r="F33" s="26">
        <v>0</v>
      </c>
      <c r="G33" s="200">
        <v>0</v>
      </c>
      <c r="H33" s="26">
        <v>0</v>
      </c>
      <c r="I33" s="26">
        <v>0</v>
      </c>
      <c r="J33" s="200">
        <v>0</v>
      </c>
      <c r="K33" s="26">
        <v>0</v>
      </c>
      <c r="L33" s="26">
        <v>0.20822327952969416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0.20822327952969416</v>
      </c>
      <c r="AG33" s="200">
        <v>0</v>
      </c>
    </row>
    <row r="34" spans="1:33" x14ac:dyDescent="0.25">
      <c r="A34" s="201" t="s">
        <v>364</v>
      </c>
      <c r="B34" s="202" t="s">
        <v>365</v>
      </c>
      <c r="C34" s="200">
        <v>1.7351939960807847E-2</v>
      </c>
      <c r="D34" s="200">
        <v>0</v>
      </c>
      <c r="E34" s="26">
        <v>0</v>
      </c>
      <c r="F34" s="26">
        <v>0</v>
      </c>
      <c r="G34" s="200">
        <v>0</v>
      </c>
      <c r="H34" s="26">
        <v>0</v>
      </c>
      <c r="I34" s="26">
        <v>0</v>
      </c>
      <c r="J34" s="200">
        <v>0</v>
      </c>
      <c r="K34" s="26">
        <v>0</v>
      </c>
      <c r="L34" s="26">
        <v>1.7351939960807847E-2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1.7351939960807847E-2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v>
      </c>
      <c r="D36" s="26">
        <v>0</v>
      </c>
      <c r="E36" s="26">
        <v>0</v>
      </c>
      <c r="F36" s="26">
        <v>0</v>
      </c>
      <c r="G36" s="26">
        <v>0</v>
      </c>
      <c r="H36" s="26">
        <v>0</v>
      </c>
      <c r="I36" s="26">
        <v>0</v>
      </c>
      <c r="J36" s="26">
        <v>0</v>
      </c>
      <c r="K36" s="26">
        <v>0</v>
      </c>
      <c r="L36" s="26">
        <v>0.1</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v>
      </c>
      <c r="D46" s="200">
        <v>0</v>
      </c>
      <c r="E46" s="200">
        <v>0</v>
      </c>
      <c r="F46" s="200">
        <v>0</v>
      </c>
      <c r="G46" s="200">
        <v>0</v>
      </c>
      <c r="H46" s="200">
        <v>0</v>
      </c>
      <c r="I46" s="200">
        <v>0</v>
      </c>
      <c r="J46" s="200">
        <v>0</v>
      </c>
      <c r="K46" s="200">
        <v>0</v>
      </c>
      <c r="L46" s="200">
        <v>0.1</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0.34703879921615693</v>
      </c>
      <c r="D55" s="200">
        <v>0</v>
      </c>
      <c r="E55" s="200">
        <v>0</v>
      </c>
      <c r="F55" s="200">
        <v>0</v>
      </c>
      <c r="G55" s="200">
        <v>0</v>
      </c>
      <c r="H55" s="200">
        <v>0</v>
      </c>
      <c r="I55" s="200">
        <v>0</v>
      </c>
      <c r="J55" s="200">
        <v>0</v>
      </c>
      <c r="K55" s="200">
        <v>0</v>
      </c>
      <c r="L55" s="200">
        <v>0.34703879921615693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0.34703879921615693</v>
      </c>
      <c r="AG55" s="200">
        <v>0</v>
      </c>
    </row>
    <row r="56" spans="1:33" x14ac:dyDescent="0.25">
      <c r="A56" s="146" t="s">
        <v>397</v>
      </c>
      <c r="B56" s="202" t="s">
        <v>398</v>
      </c>
      <c r="C56" s="26">
        <v>0.34703879921615693</v>
      </c>
      <c r="D56" s="26">
        <v>0</v>
      </c>
      <c r="E56" s="26">
        <v>0</v>
      </c>
      <c r="F56" s="26">
        <v>0</v>
      </c>
      <c r="G56" s="26">
        <v>0</v>
      </c>
      <c r="H56" s="26">
        <v>0</v>
      </c>
      <c r="I56" s="26">
        <v>0</v>
      </c>
      <c r="J56" s="26">
        <v>0</v>
      </c>
      <c r="K56" s="26">
        <v>0</v>
      </c>
      <c r="L56" s="26">
        <v>0.34703879921615693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0.34703879921615693</v>
      </c>
      <c r="AG56" s="200">
        <v>0</v>
      </c>
    </row>
    <row r="57" spans="1:33" x14ac:dyDescent="0.25">
      <c r="A57" s="146" t="s">
        <v>399</v>
      </c>
      <c r="B57" s="202" t="s">
        <v>400</v>
      </c>
      <c r="C57" s="26">
        <v>0.1</v>
      </c>
      <c r="D57" s="26">
        <v>0</v>
      </c>
      <c r="E57" s="26">
        <v>0</v>
      </c>
      <c r="F57" s="26">
        <v>0</v>
      </c>
      <c r="G57" s="26">
        <v>0</v>
      </c>
      <c r="H57" s="26">
        <v>0</v>
      </c>
      <c r="I57" s="26">
        <v>0</v>
      </c>
      <c r="J57" s="26">
        <v>0</v>
      </c>
      <c r="K57" s="26">
        <v>0</v>
      </c>
      <c r="L57" s="26">
        <v>0.1</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0.34703879921615693</v>
      </c>
      <c r="D64" s="221">
        <v>0</v>
      </c>
      <c r="E64" s="221">
        <v>0</v>
      </c>
      <c r="F64" s="221">
        <v>0</v>
      </c>
      <c r="G64" s="221">
        <v>0</v>
      </c>
      <c r="H64" s="221">
        <v>0</v>
      </c>
      <c r="I64" s="221">
        <v>0</v>
      </c>
      <c r="J64" s="221">
        <v>0</v>
      </c>
      <c r="K64" s="221">
        <v>0</v>
      </c>
      <c r="L64" s="221">
        <v>0.34703879921615693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0.34703879921615693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ТП№51 (замена силового трансформатора ТМ-100 кВА на ТМГ-100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0.1</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ТП№51 (замена силового трансформатора ТМ-100 кВА на ТМГ-100 кВА), г. Чернушка, ул. Дзержинского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0.41644655905938832</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ТП№51 (замена силового трансформатора ТМ-100 кВА на ТМГ-100 кВА), г. Чернушка, ул. Дзержинского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ТП№51 (замена силового трансформатора ТМ-100 кВА на ТМГ-100 кВА), г. Чернушка, ул. Дзержинского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1980</v>
      </c>
      <c r="J25" s="17">
        <v>2025</v>
      </c>
      <c r="K25" s="17">
        <v>1985</v>
      </c>
      <c r="L25" s="17">
        <v>10</v>
      </c>
      <c r="M25" s="17">
        <v>10</v>
      </c>
      <c r="N25" s="17">
        <v>0.1</v>
      </c>
      <c r="O25" s="17">
        <v>0.1</v>
      </c>
      <c r="P25" s="17">
        <v>2001</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ТП№51 (замена силового трансформатора ТМ-100 кВА на ТМГ-100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ТП№51 (замена силового трансформатора ТМ-100 кВА на ТМГ-100 кВА), г. Чернушка, ул. Дзержинского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ТП№51 (замена силового трансформатора ТМ-100 кВА на ТМГ-100 кВА), г. Чернушка, ул. Дзержинского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ТП№51 (замена силового трансформатора ТМ-100 кВА на ТМГ-100 кВА), г. Чернушка, ул. Дзержинского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ТП№51 (замена силового трансформатора ТМ-100 кВА на ТМГ-100 кВА), г. Чернушка, ул. Дзержинского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347038.79921615694</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18338103.115844462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9915.3942633187689</v>
      </c>
      <c r="E65" s="109">
        <f t="shared" si="10"/>
        <v>9915.3942633187689</v>
      </c>
      <c r="F65" s="109">
        <f t="shared" si="10"/>
        <v>9915.3942633187689</v>
      </c>
      <c r="G65" s="109">
        <f t="shared" si="10"/>
        <v>9915.3942633187689</v>
      </c>
      <c r="H65" s="109">
        <f t="shared" si="10"/>
        <v>9915.3942633187689</v>
      </c>
      <c r="I65" s="109">
        <f t="shared" si="10"/>
        <v>9915.3942633187689</v>
      </c>
      <c r="J65" s="109">
        <f t="shared" si="10"/>
        <v>9915.3942633187689</v>
      </c>
      <c r="K65" s="109">
        <f t="shared" si="10"/>
        <v>9915.3942633187689</v>
      </c>
      <c r="L65" s="109">
        <f t="shared" si="10"/>
        <v>9915.3942633187689</v>
      </c>
      <c r="M65" s="109">
        <f t="shared" si="10"/>
        <v>9915.3942633187689</v>
      </c>
      <c r="N65" s="109">
        <f t="shared" si="10"/>
        <v>9915.3942633187689</v>
      </c>
      <c r="O65" s="109">
        <f t="shared" si="10"/>
        <v>9915.3942633187689</v>
      </c>
      <c r="P65" s="109">
        <f t="shared" si="10"/>
        <v>9915.3942633187689</v>
      </c>
      <c r="Q65" s="109">
        <f t="shared" si="10"/>
        <v>9915.3942633187689</v>
      </c>
      <c r="R65" s="109">
        <f t="shared" si="10"/>
        <v>9915.3942633187689</v>
      </c>
      <c r="S65" s="109">
        <f t="shared" si="10"/>
        <v>9915.3942633187689</v>
      </c>
      <c r="T65" s="109">
        <f t="shared" si="10"/>
        <v>9915.3942633187689</v>
      </c>
      <c r="U65" s="109">
        <f t="shared" si="10"/>
        <v>9915.3942633187689</v>
      </c>
      <c r="V65" s="109">
        <f t="shared" si="10"/>
        <v>9915.3942633187689</v>
      </c>
      <c r="W65" s="109">
        <f t="shared" si="10"/>
        <v>9915.3942633187689</v>
      </c>
    </row>
    <row r="66" spans="1:23" ht="11.25" customHeight="1" x14ac:dyDescent="0.25">
      <c r="A66" s="74" t="s">
        <v>238</v>
      </c>
      <c r="B66" s="109">
        <f>IF(AND(B45&gt;$B$92,B45&lt;=$B$92+$B$27),B65,0)</f>
        <v>0</v>
      </c>
      <c r="C66" s="109">
        <f t="shared" ref="C66:W66" si="11">IF(AND(C45&gt;$B$92,C45&lt;=$B$92+$B$27),C65+B66,0)</f>
        <v>0</v>
      </c>
      <c r="D66" s="109">
        <f t="shared" si="11"/>
        <v>9915.3942633187689</v>
      </c>
      <c r="E66" s="109">
        <f t="shared" si="11"/>
        <v>19830.788526637538</v>
      </c>
      <c r="F66" s="109">
        <f t="shared" si="11"/>
        <v>29746.182789956307</v>
      </c>
      <c r="G66" s="109">
        <f t="shared" si="11"/>
        <v>39661.577053275076</v>
      </c>
      <c r="H66" s="109">
        <f t="shared" si="11"/>
        <v>49576.971316593845</v>
      </c>
      <c r="I66" s="109">
        <f t="shared" si="11"/>
        <v>59492.365579912614</v>
      </c>
      <c r="J66" s="109">
        <f t="shared" si="11"/>
        <v>69407.759843231383</v>
      </c>
      <c r="K66" s="109">
        <f t="shared" si="11"/>
        <v>79323.154106550151</v>
      </c>
      <c r="L66" s="109">
        <f t="shared" si="11"/>
        <v>89238.54836986892</v>
      </c>
      <c r="M66" s="109">
        <f t="shared" si="11"/>
        <v>99153.942633187689</v>
      </c>
      <c r="N66" s="109">
        <f t="shared" si="11"/>
        <v>109069.33689650646</v>
      </c>
      <c r="O66" s="109">
        <f t="shared" si="11"/>
        <v>118984.73115982523</v>
      </c>
      <c r="P66" s="109">
        <f t="shared" si="11"/>
        <v>128900.125423144</v>
      </c>
      <c r="Q66" s="109">
        <f t="shared" si="11"/>
        <v>138815.51968646277</v>
      </c>
      <c r="R66" s="109">
        <f t="shared" si="11"/>
        <v>148730.91394978153</v>
      </c>
      <c r="S66" s="109">
        <f t="shared" si="11"/>
        <v>158646.3082131003</v>
      </c>
      <c r="T66" s="109">
        <f t="shared" si="11"/>
        <v>168561.70247641907</v>
      </c>
      <c r="U66" s="109">
        <f t="shared" si="11"/>
        <v>178477.09673973784</v>
      </c>
      <c r="V66" s="109">
        <f t="shared" si="11"/>
        <v>188392.49100305661</v>
      </c>
      <c r="W66" s="109">
        <f t="shared" si="11"/>
        <v>198307.88526637538</v>
      </c>
    </row>
    <row r="67" spans="1:23" ht="25.5" customHeight="1" x14ac:dyDescent="0.25">
      <c r="A67" s="110" t="s">
        <v>239</v>
      </c>
      <c r="B67" s="106">
        <f t="shared" ref="B67:W67" si="12">B64-B65</f>
        <v>0</v>
      </c>
      <c r="C67" s="106">
        <f t="shared" si="12"/>
        <v>1867174.4212495829</v>
      </c>
      <c r="D67" s="106">
        <f>D64-D65</f>
        <v>1988115.2301993712</v>
      </c>
      <c r="E67" s="106">
        <f t="shared" si="12"/>
        <v>2183841.1645686505</v>
      </c>
      <c r="F67" s="106">
        <f t="shared" si="12"/>
        <v>2399041.4423713051</v>
      </c>
      <c r="G67" s="106">
        <f t="shared" si="12"/>
        <v>2635681.2274788236</v>
      </c>
      <c r="H67" s="106">
        <f t="shared" si="12"/>
        <v>2895926.4012745065</v>
      </c>
      <c r="I67" s="106">
        <f t="shared" si="12"/>
        <v>3182164.2728302302</v>
      </c>
      <c r="J67" s="106">
        <f t="shared" si="12"/>
        <v>3497026.4439229886</v>
      </c>
      <c r="K67" s="106">
        <f t="shared" si="12"/>
        <v>3843414.0546201062</v>
      </c>
      <c r="L67" s="106">
        <f t="shared" si="12"/>
        <v>4224525.6589363525</v>
      </c>
      <c r="M67" s="106">
        <f t="shared" si="12"/>
        <v>4643888.0063551487</v>
      </c>
      <c r="N67" s="106">
        <f t="shared" si="12"/>
        <v>5105390.0340767205</v>
      </c>
      <c r="O67" s="106">
        <f t="shared" si="12"/>
        <v>5613320.4070033496</v>
      </c>
      <c r="P67" s="106">
        <f t="shared" si="12"/>
        <v>6172408.9780229628</v>
      </c>
      <c r="Q67" s="106">
        <f t="shared" si="12"/>
        <v>6787872.5804681899</v>
      </c>
      <c r="R67" s="106">
        <f t="shared" si="12"/>
        <v>7465465.6081090262</v>
      </c>
      <c r="S67" s="106">
        <f t="shared" si="12"/>
        <v>8211535.8861257387</v>
      </c>
      <c r="T67" s="106">
        <f t="shared" si="12"/>
        <v>9033086.3896943033</v>
      </c>
      <c r="U67" s="106">
        <f t="shared" si="12"/>
        <v>9937843.4256415349</v>
      </c>
      <c r="V67" s="106">
        <f t="shared" si="12"/>
        <v>10934331.957690284</v>
      </c>
      <c r="W67" s="106">
        <f t="shared" si="12"/>
        <v>12031958.827780835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1988115.2301993712</v>
      </c>
      <c r="E69" s="105">
        <f>E67+E68</f>
        <v>2183841.1645686505</v>
      </c>
      <c r="F69" s="105">
        <f t="shared" ref="F69:W69" si="14">F67-F68</f>
        <v>2399041.4423713051</v>
      </c>
      <c r="G69" s="105">
        <f t="shared" si="14"/>
        <v>2635681.2274788236</v>
      </c>
      <c r="H69" s="105">
        <f t="shared" si="14"/>
        <v>2895926.4012745065</v>
      </c>
      <c r="I69" s="105">
        <f t="shared" si="14"/>
        <v>3182164.2728302302</v>
      </c>
      <c r="J69" s="105">
        <f t="shared" si="14"/>
        <v>3497026.4439229886</v>
      </c>
      <c r="K69" s="105">
        <f t="shared" si="14"/>
        <v>3843414.0546201062</v>
      </c>
      <c r="L69" s="105">
        <f t="shared" si="14"/>
        <v>4224525.6589363525</v>
      </c>
      <c r="M69" s="105">
        <f t="shared" si="14"/>
        <v>4643888.0063551487</v>
      </c>
      <c r="N69" s="105">
        <f t="shared" si="14"/>
        <v>5105390.0340767205</v>
      </c>
      <c r="O69" s="105">
        <f t="shared" si="14"/>
        <v>5613320.4070033496</v>
      </c>
      <c r="P69" s="105">
        <f t="shared" si="14"/>
        <v>6172408.9780229628</v>
      </c>
      <c r="Q69" s="105">
        <f t="shared" si="14"/>
        <v>6787872.5804681899</v>
      </c>
      <c r="R69" s="105">
        <f t="shared" si="14"/>
        <v>7465465.6081090262</v>
      </c>
      <c r="S69" s="105">
        <f t="shared" si="14"/>
        <v>8211535.8861257387</v>
      </c>
      <c r="T69" s="105">
        <f t="shared" si="14"/>
        <v>9033086.3896943033</v>
      </c>
      <c r="U69" s="105">
        <f t="shared" si="14"/>
        <v>9937843.4256415349</v>
      </c>
      <c r="V69" s="105">
        <f t="shared" si="14"/>
        <v>10934331.957690284</v>
      </c>
      <c r="W69" s="105">
        <f t="shared" si="14"/>
        <v>12031958.827780835</v>
      </c>
    </row>
    <row r="70" spans="1:23" ht="12" customHeight="1" x14ac:dyDescent="0.25">
      <c r="A70" s="74" t="s">
        <v>209</v>
      </c>
      <c r="B70" s="102">
        <f t="shared" ref="B70:W70" si="15">-IF(B69&gt;0, B69*$B$35, 0)</f>
        <v>0</v>
      </c>
      <c r="C70" s="102">
        <f t="shared" si="15"/>
        <v>-373434.88424991659</v>
      </c>
      <c r="D70" s="102">
        <f t="shared" si="15"/>
        <v>-397623.04603987426</v>
      </c>
      <c r="E70" s="102">
        <f t="shared" si="15"/>
        <v>-436768.23291373014</v>
      </c>
      <c r="F70" s="102">
        <f t="shared" si="15"/>
        <v>-479808.28847426106</v>
      </c>
      <c r="G70" s="102">
        <f t="shared" si="15"/>
        <v>-527136.24549576477</v>
      </c>
      <c r="H70" s="102">
        <f t="shared" si="15"/>
        <v>-579185.28025490127</v>
      </c>
      <c r="I70" s="102">
        <f t="shared" si="15"/>
        <v>-636432.85456604604</v>
      </c>
      <c r="J70" s="102">
        <f t="shared" si="15"/>
        <v>-699405.28878459777</v>
      </c>
      <c r="K70" s="102">
        <f t="shared" si="15"/>
        <v>-768682.81092402129</v>
      </c>
      <c r="L70" s="102">
        <f t="shared" si="15"/>
        <v>-844905.13178727054</v>
      </c>
      <c r="M70" s="102">
        <f t="shared" si="15"/>
        <v>-928777.60127102979</v>
      </c>
      <c r="N70" s="102">
        <f t="shared" si="15"/>
        <v>-1021078.0068153441</v>
      </c>
      <c r="O70" s="102">
        <f t="shared" si="15"/>
        <v>-1122664.0814006699</v>
      </c>
      <c r="P70" s="102">
        <f t="shared" si="15"/>
        <v>-1234481.7956045927</v>
      </c>
      <c r="Q70" s="102">
        <f t="shared" si="15"/>
        <v>-1357574.516093638</v>
      </c>
      <c r="R70" s="102">
        <f t="shared" si="15"/>
        <v>-1493093.1216218052</v>
      </c>
      <c r="S70" s="102">
        <f t="shared" si="15"/>
        <v>-1642307.1772251478</v>
      </c>
      <c r="T70" s="102">
        <f t="shared" si="15"/>
        <v>-1806617.2779388607</v>
      </c>
      <c r="U70" s="102">
        <f t="shared" si="15"/>
        <v>-1987568.685128307</v>
      </c>
      <c r="V70" s="102">
        <f t="shared" si="15"/>
        <v>-2186866.391538057</v>
      </c>
      <c r="W70" s="102">
        <f t="shared" si="15"/>
        <v>-2406391.7655561673</v>
      </c>
    </row>
    <row r="71" spans="1:23" ht="12.75" customHeight="1" thickBot="1" x14ac:dyDescent="0.3">
      <c r="A71" s="111" t="s">
        <v>242</v>
      </c>
      <c r="B71" s="112">
        <f t="shared" ref="B71:W71" si="16">B69+B70</f>
        <v>0</v>
      </c>
      <c r="C71" s="112">
        <f>C69+C70</f>
        <v>1493739.5369996664</v>
      </c>
      <c r="D71" s="112">
        <f t="shared" si="16"/>
        <v>1590492.184159497</v>
      </c>
      <c r="E71" s="112">
        <f t="shared" si="16"/>
        <v>1747072.9316549203</v>
      </c>
      <c r="F71" s="112">
        <f t="shared" si="16"/>
        <v>1919233.153897044</v>
      </c>
      <c r="G71" s="112">
        <f t="shared" si="16"/>
        <v>2108544.9819830591</v>
      </c>
      <c r="H71" s="112">
        <f t="shared" si="16"/>
        <v>2316741.1210196051</v>
      </c>
      <c r="I71" s="112">
        <f t="shared" si="16"/>
        <v>2545731.4182641841</v>
      </c>
      <c r="J71" s="112">
        <f t="shared" si="16"/>
        <v>2797621.1551383911</v>
      </c>
      <c r="K71" s="112">
        <f t="shared" si="16"/>
        <v>3074731.2436960852</v>
      </c>
      <c r="L71" s="112">
        <f t="shared" si="16"/>
        <v>3379620.5271490822</v>
      </c>
      <c r="M71" s="112">
        <f t="shared" si="16"/>
        <v>3715110.4050841192</v>
      </c>
      <c r="N71" s="112">
        <f t="shared" si="16"/>
        <v>4084312.0272613764</v>
      </c>
      <c r="O71" s="112">
        <f t="shared" si="16"/>
        <v>4490656.3256026795</v>
      </c>
      <c r="P71" s="112">
        <f t="shared" si="16"/>
        <v>4937927.1824183706</v>
      </c>
      <c r="Q71" s="112">
        <f t="shared" si="16"/>
        <v>5430298.0643745521</v>
      </c>
      <c r="R71" s="112">
        <f t="shared" si="16"/>
        <v>5972372.486487221</v>
      </c>
      <c r="S71" s="112">
        <f t="shared" si="16"/>
        <v>6569228.7089005914</v>
      </c>
      <c r="T71" s="112">
        <f t="shared" si="16"/>
        <v>7226469.1117554428</v>
      </c>
      <c r="U71" s="112">
        <f t="shared" si="16"/>
        <v>7950274.7405132279</v>
      </c>
      <c r="V71" s="112">
        <f t="shared" si="16"/>
        <v>8747465.5661522262</v>
      </c>
      <c r="W71" s="112">
        <f t="shared" si="16"/>
        <v>9625567.0622246675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1988115.2301993712</v>
      </c>
      <c r="E74" s="106">
        <f t="shared" si="18"/>
        <v>2183841.1645686505</v>
      </c>
      <c r="F74" s="106">
        <f t="shared" si="18"/>
        <v>2399041.4423713051</v>
      </c>
      <c r="G74" s="106">
        <f t="shared" si="18"/>
        <v>2635681.2274788236</v>
      </c>
      <c r="H74" s="106">
        <f t="shared" si="18"/>
        <v>2895926.4012745065</v>
      </c>
      <c r="I74" s="106">
        <f t="shared" si="18"/>
        <v>3182164.2728302302</v>
      </c>
      <c r="J74" s="106">
        <f t="shared" si="18"/>
        <v>3497026.4439229886</v>
      </c>
      <c r="K74" s="106">
        <f t="shared" si="18"/>
        <v>3843414.0546201062</v>
      </c>
      <c r="L74" s="106">
        <f t="shared" si="18"/>
        <v>4224525.6589363525</v>
      </c>
      <c r="M74" s="106">
        <f t="shared" si="18"/>
        <v>4643888.0063551487</v>
      </c>
      <c r="N74" s="106">
        <f t="shared" si="18"/>
        <v>5105390.0340767205</v>
      </c>
      <c r="O74" s="106">
        <f t="shared" si="18"/>
        <v>5613320.4070033496</v>
      </c>
      <c r="P74" s="106">
        <f t="shared" si="18"/>
        <v>6172408.9780229628</v>
      </c>
      <c r="Q74" s="106">
        <f t="shared" si="18"/>
        <v>6787872.5804681899</v>
      </c>
      <c r="R74" s="106">
        <f t="shared" si="18"/>
        <v>7465465.6081090262</v>
      </c>
      <c r="S74" s="106">
        <f t="shared" si="18"/>
        <v>8211535.8861257387</v>
      </c>
      <c r="T74" s="106">
        <f t="shared" si="18"/>
        <v>9033086.3896943033</v>
      </c>
      <c r="U74" s="106">
        <f t="shared" si="18"/>
        <v>9937843.4256415349</v>
      </c>
      <c r="V74" s="106">
        <f t="shared" si="18"/>
        <v>10934331.957690284</v>
      </c>
      <c r="W74" s="106">
        <f t="shared" si="18"/>
        <v>12031958.827780835</v>
      </c>
    </row>
    <row r="75" spans="1:23" ht="12" customHeight="1" x14ac:dyDescent="0.25">
      <c r="A75" s="74" t="s">
        <v>237</v>
      </c>
      <c r="B75" s="102">
        <f t="shared" ref="B75:W75" si="19">B65</f>
        <v>0</v>
      </c>
      <c r="C75" s="102">
        <f t="shared" si="19"/>
        <v>0</v>
      </c>
      <c r="D75" s="102">
        <f t="shared" si="19"/>
        <v>9915.3942633187689</v>
      </c>
      <c r="E75" s="102">
        <f t="shared" si="19"/>
        <v>9915.3942633187689</v>
      </c>
      <c r="F75" s="102">
        <f t="shared" si="19"/>
        <v>9915.3942633187689</v>
      </c>
      <c r="G75" s="102">
        <f t="shared" si="19"/>
        <v>9915.3942633187689</v>
      </c>
      <c r="H75" s="102">
        <f t="shared" si="19"/>
        <v>9915.3942633187689</v>
      </c>
      <c r="I75" s="102">
        <f t="shared" si="19"/>
        <v>9915.3942633187689</v>
      </c>
      <c r="J75" s="102">
        <f t="shared" si="19"/>
        <v>9915.3942633187689</v>
      </c>
      <c r="K75" s="102">
        <f t="shared" si="19"/>
        <v>9915.3942633187689</v>
      </c>
      <c r="L75" s="102">
        <f t="shared" si="19"/>
        <v>9915.3942633187689</v>
      </c>
      <c r="M75" s="102">
        <f t="shared" si="19"/>
        <v>9915.3942633187689</v>
      </c>
      <c r="N75" s="102">
        <f t="shared" si="19"/>
        <v>9915.3942633187689</v>
      </c>
      <c r="O75" s="102">
        <f t="shared" si="19"/>
        <v>9915.3942633187689</v>
      </c>
      <c r="P75" s="102">
        <f t="shared" si="19"/>
        <v>9915.3942633187689</v>
      </c>
      <c r="Q75" s="102">
        <f t="shared" si="19"/>
        <v>9915.3942633187689</v>
      </c>
      <c r="R75" s="102">
        <f t="shared" si="19"/>
        <v>9915.3942633187689</v>
      </c>
      <c r="S75" s="102">
        <f t="shared" si="19"/>
        <v>9915.3942633187689</v>
      </c>
      <c r="T75" s="102">
        <f t="shared" si="19"/>
        <v>9915.3942633187689</v>
      </c>
      <c r="U75" s="102">
        <f t="shared" si="19"/>
        <v>9915.3942633187689</v>
      </c>
      <c r="V75" s="102">
        <f t="shared" si="19"/>
        <v>9915.3942633187689</v>
      </c>
      <c r="W75" s="102">
        <f t="shared" si="19"/>
        <v>9915.3942633187689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-397623.04603987426</v>
      </c>
      <c r="E77" s="109">
        <f>IF(SUM($B$70:E70)+SUM($B$77:D77)&gt;0,0,SUM($B$70:E70)-SUM($B$77:D77))</f>
        <v>-436768.23291373008</v>
      </c>
      <c r="F77" s="109">
        <f>IF(SUM($B$70:F70)+SUM($B$77:E77)&gt;0,0,SUM($B$70:F70)-SUM($B$77:E77))</f>
        <v>-479808.28847426106</v>
      </c>
      <c r="G77" s="109">
        <f>IF(SUM($B$70:G70)+SUM($B$77:F77)&gt;0,0,SUM($B$70:G70)-SUM($B$77:F77))</f>
        <v>-527136.245495765</v>
      </c>
      <c r="H77" s="109">
        <f>IF(SUM($B$70:H70)+SUM($B$77:G77)&gt;0,0,SUM($B$70:H70)-SUM($B$77:G77))</f>
        <v>-579185.28025490139</v>
      </c>
      <c r="I77" s="109">
        <f>IF(SUM($B$70:I70)+SUM($B$77:H77)&gt;0,0,SUM($B$70:I70)-SUM($B$77:H77))</f>
        <v>-636432.85456604604</v>
      </c>
      <c r="J77" s="109">
        <f>IF(SUM($B$70:J70)+SUM($B$77:I77)&gt;0,0,SUM($B$70:J70)-SUM($B$77:I77))</f>
        <v>-699405.288784598</v>
      </c>
      <c r="K77" s="109">
        <f>IF(SUM($B$70:K70)+SUM($B$77:J77)&gt;0,0,SUM($B$70:K70)-SUM($B$77:J77))</f>
        <v>-768682.81092402153</v>
      </c>
      <c r="L77" s="109">
        <f>IF(SUM($B$70:L70)+SUM($B$77:K77)&gt;0,0,SUM($B$70:L70)-SUM($B$77:K77))</f>
        <v>-844905.13178727031</v>
      </c>
      <c r="M77" s="109">
        <f>IF(SUM($B$70:M70)+SUM($B$77:L77)&gt;0,0,SUM($B$70:M70)-SUM($B$77:L77))</f>
        <v>-928777.60127102956</v>
      </c>
      <c r="N77" s="109">
        <f>IF(SUM($B$70:N70)+SUM($B$77:M77)&gt;0,0,SUM($B$70:N70)-SUM($B$77:M77))</f>
        <v>-1021078.0068153441</v>
      </c>
      <c r="O77" s="109">
        <f>IF(SUM($B$70:O70)+SUM($B$77:N77)&gt;0,0,SUM($B$70:O70)-SUM($B$77:N77))</f>
        <v>-1122664.0814006692</v>
      </c>
      <c r="P77" s="109">
        <f>IF(SUM($B$70:P70)+SUM($B$77:O77)&gt;0,0,SUM($B$70:P70)-SUM($B$77:O77))</f>
        <v>-1234481.7956045922</v>
      </c>
      <c r="Q77" s="109">
        <f>IF(SUM($B$70:Q70)+SUM($B$77:P77)&gt;0,0,SUM($B$70:Q70)-SUM($B$77:P77))</f>
        <v>-1357574.5160936378</v>
      </c>
      <c r="R77" s="109">
        <f>IF(SUM($B$70:R70)+SUM($B$77:Q77)&gt;0,0,SUM($B$70:R70)-SUM($B$77:Q77))</f>
        <v>-1493093.1216218043</v>
      </c>
      <c r="S77" s="109">
        <f>IF(SUM($B$70:S70)+SUM($B$77:R77)&gt;0,0,SUM($B$70:S70)-SUM($B$77:R77))</f>
        <v>-1642307.1772251483</v>
      </c>
      <c r="T77" s="109">
        <f>IF(SUM($B$70:T70)+SUM($B$77:S77)&gt;0,0,SUM($B$70:T70)-SUM($B$77:S77))</f>
        <v>-1806617.2779388614</v>
      </c>
      <c r="U77" s="109">
        <f>IF(SUM($B$70:U70)+SUM($B$77:T77)&gt;0,0,SUM($B$70:U70)-SUM($B$77:T77))</f>
        <v>-1987568.685128307</v>
      </c>
      <c r="V77" s="109">
        <f>IF(SUM($B$70:V70)+SUM($B$77:U77)&gt;0,0,SUM($B$70:V70)-SUM($B$77:U77))</f>
        <v>-2186866.3915380575</v>
      </c>
      <c r="W77" s="109">
        <f>IF(SUM($B$70:W70)+SUM($B$77:V77)&gt;0,0,SUM($B$70:W70)-SUM($B$77:V77))</f>
        <v>-2406391.7655561678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1587287.0667470291</v>
      </c>
      <c r="E82" s="106">
        <f t="shared" si="24"/>
        <v>1737416.7438249192</v>
      </c>
      <c r="F82" s="106">
        <f t="shared" si="24"/>
        <v>1907629.5317237054</v>
      </c>
      <c r="G82" s="106">
        <f t="shared" si="24"/>
        <v>2094797.4090792334</v>
      </c>
      <c r="H82" s="106">
        <f t="shared" si="24"/>
        <v>2300633.0092469635</v>
      </c>
      <c r="I82" s="106">
        <f t="shared" si="24"/>
        <v>2527024.0367155387</v>
      </c>
      <c r="J82" s="106">
        <f t="shared" si="24"/>
        <v>2776051.3436360415</v>
      </c>
      <c r="K82" s="106">
        <f t="shared" si="24"/>
        <v>3050008.8882332998</v>
      </c>
      <c r="L82" s="106">
        <f t="shared" si="24"/>
        <v>3351425.7723243842</v>
      </c>
      <c r="M82" s="106">
        <f t="shared" si="24"/>
        <v>3683090.5759491664</v>
      </c>
      <c r="N82" s="106">
        <f t="shared" si="24"/>
        <v>4048078.230096146</v>
      </c>
      <c r="O82" s="106">
        <f t="shared" si="24"/>
        <v>4449779.6939169439</v>
      </c>
      <c r="P82" s="106">
        <f t="shared" si="24"/>
        <v>4891934.730923336</v>
      </c>
      <c r="Q82" s="106">
        <f t="shared" si="24"/>
        <v>5378668.1097369567</v>
      </c>
      <c r="R82" s="106">
        <f t="shared" si="24"/>
        <v>5914529.5893300651</v>
      </c>
      <c r="S82" s="106">
        <f t="shared" si="24"/>
        <v>6504538.0867058458</v>
      </c>
      <c r="T82" s="106">
        <f t="shared" si="24"/>
        <v>7154230.4670055127</v>
      </c>
      <c r="U82" s="106">
        <f t="shared" si="24"/>
        <v>7869715.4425254324</v>
      </c>
      <c r="V82" s="106">
        <f t="shared" si="24"/>
        <v>8657733.1185542792</v>
      </c>
      <c r="W82" s="106">
        <f t="shared" si="24"/>
        <v>9525720.7808225397</v>
      </c>
    </row>
    <row r="83" spans="1:23" ht="12" customHeight="1" x14ac:dyDescent="0.25">
      <c r="A83" s="94" t="s">
        <v>249</v>
      </c>
      <c r="B83" s="106">
        <f>SUM($B$82:B82)</f>
        <v>0</v>
      </c>
      <c r="C83" s="106">
        <f>SUM(B82:C82)</f>
        <v>977375.2548747079</v>
      </c>
      <c r="D83" s="106">
        <f>SUM(B82:D82)</f>
        <v>2564662.321621737</v>
      </c>
      <c r="E83" s="106">
        <f>SUM($B$82:E82)</f>
        <v>4302079.0654466562</v>
      </c>
      <c r="F83" s="106">
        <f>SUM($B$82:F82)</f>
        <v>6209708.5971703613</v>
      </c>
      <c r="G83" s="106">
        <f>SUM($B$82:G82)</f>
        <v>8304506.0062495945</v>
      </c>
      <c r="H83" s="106">
        <f>SUM($B$82:H82)</f>
        <v>10605139.015496558</v>
      </c>
      <c r="I83" s="106">
        <f>SUM($B$82:I82)</f>
        <v>13132163.052212097</v>
      </c>
      <c r="J83" s="106">
        <f>SUM($B$82:J82)</f>
        <v>15908214.395848138</v>
      </c>
      <c r="K83" s="106">
        <f>SUM($B$82:K82)</f>
        <v>18958223.284081437</v>
      </c>
      <c r="L83" s="106">
        <f>SUM($B$82:L82)</f>
        <v>22309649.05640582</v>
      </c>
      <c r="M83" s="106">
        <f>SUM($B$82:M82)</f>
        <v>25992739.632354986</v>
      </c>
      <c r="N83" s="106">
        <f>SUM($B$82:N82)</f>
        <v>30040817.862451132</v>
      </c>
      <c r="O83" s="106">
        <f>SUM($B$82:O82)</f>
        <v>34490597.556368075</v>
      </c>
      <c r="P83" s="106">
        <f>SUM($B$82:P82)</f>
        <v>39382532.287291408</v>
      </c>
      <c r="Q83" s="106">
        <f>SUM($B$82:Q82)</f>
        <v>44761200.397028364</v>
      </c>
      <c r="R83" s="106">
        <f>SUM($B$82:R82)</f>
        <v>50675729.986358427</v>
      </c>
      <c r="S83" s="106">
        <f>SUM($B$82:S82)</f>
        <v>57180268.073064275</v>
      </c>
      <c r="T83" s="106">
        <f>SUM($B$82:T82)</f>
        <v>64334498.540069789</v>
      </c>
      <c r="U83" s="106">
        <f>SUM($B$82:U82)</f>
        <v>72204213.98259522</v>
      </c>
      <c r="V83" s="106">
        <f>SUM($B$82:V82)</f>
        <v>80861947.101149499</v>
      </c>
      <c r="W83" s="106">
        <f>SUM($B$82:W82)</f>
        <v>90387667.881972045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1404678.8201301142</v>
      </c>
      <c r="E85" s="106">
        <f t="shared" si="26"/>
        <v>1360652.1605645858</v>
      </c>
      <c r="F85" s="106">
        <f t="shared" si="26"/>
        <v>1322082.9565268387</v>
      </c>
      <c r="G85" s="106">
        <f t="shared" si="26"/>
        <v>1284778.4816825304</v>
      </c>
      <c r="H85" s="106">
        <f t="shared" si="26"/>
        <v>1248691.4248571007</v>
      </c>
      <c r="I85" s="106">
        <f t="shared" si="26"/>
        <v>1213776.4641033579</v>
      </c>
      <c r="J85" s="106">
        <f t="shared" si="26"/>
        <v>1179990.1711982782</v>
      </c>
      <c r="K85" s="106">
        <f t="shared" si="26"/>
        <v>1147290.9216494702</v>
      </c>
      <c r="L85" s="106">
        <f t="shared" si="26"/>
        <v>1115638.809814092</v>
      </c>
      <c r="M85" s="106">
        <f t="shared" si="26"/>
        <v>1084995.5687677651</v>
      </c>
      <c r="N85" s="106">
        <f t="shared" si="26"/>
        <v>1055324.4945923483</v>
      </c>
      <c r="O85" s="106">
        <f t="shared" si="26"/>
        <v>1026590.3747796767</v>
      </c>
      <c r="P85" s="106">
        <f t="shared" si="26"/>
        <v>998759.42047389946</v>
      </c>
      <c r="Q85" s="106">
        <f t="shared" si="26"/>
        <v>971799.20229808625</v>
      </c>
      <c r="R85" s="106">
        <f t="shared" si="26"/>
        <v>945678.58953160653</v>
      </c>
      <c r="S85" s="106">
        <f t="shared" si="26"/>
        <v>920367.69242366264</v>
      </c>
      <c r="T85" s="106">
        <f t="shared" si="26"/>
        <v>895837.80744541471</v>
      </c>
      <c r="U85" s="106">
        <f t="shared" si="26"/>
        <v>872061.36529864219</v>
      </c>
      <c r="V85" s="106">
        <f t="shared" si="26"/>
        <v>849011.88151292503</v>
      </c>
      <c r="W85" s="106">
        <f t="shared" si="26"/>
        <v>826663.9094761106</v>
      </c>
    </row>
    <row r="86" spans="1:23" ht="21.75" customHeight="1" x14ac:dyDescent="0.25">
      <c r="A86" s="110" t="s">
        <v>252</v>
      </c>
      <c r="B86" s="106">
        <f>SUM(B85)</f>
        <v>0</v>
      </c>
      <c r="C86" s="106">
        <f t="shared" ref="C86:W86" si="27">C85+B86</f>
        <v>977375.2548747079</v>
      </c>
      <c r="D86" s="106">
        <f t="shared" si="27"/>
        <v>2382054.0750048221</v>
      </c>
      <c r="E86" s="106">
        <f t="shared" si="27"/>
        <v>3742706.2355694082</v>
      </c>
      <c r="F86" s="106">
        <f t="shared" si="27"/>
        <v>5064789.1920962464</v>
      </c>
      <c r="G86" s="106">
        <f t="shared" si="27"/>
        <v>6349567.673778777</v>
      </c>
      <c r="H86" s="106">
        <f t="shared" si="27"/>
        <v>7598259.0986358775</v>
      </c>
      <c r="I86" s="106">
        <f t="shared" si="27"/>
        <v>8812035.5627392344</v>
      </c>
      <c r="J86" s="106">
        <f t="shared" si="27"/>
        <v>9992025.7339375131</v>
      </c>
      <c r="K86" s="106">
        <f t="shared" si="27"/>
        <v>11139316.655586984</v>
      </c>
      <c r="L86" s="106">
        <f t="shared" si="27"/>
        <v>12254955.465401076</v>
      </c>
      <c r="M86" s="106">
        <f t="shared" si="27"/>
        <v>13339951.034168841</v>
      </c>
      <c r="N86" s="106">
        <f t="shared" si="27"/>
        <v>14395275.528761189</v>
      </c>
      <c r="O86" s="106">
        <f t="shared" si="27"/>
        <v>15421865.903540866</v>
      </c>
      <c r="P86" s="106">
        <f t="shared" si="27"/>
        <v>16420625.324014766</v>
      </c>
      <c r="Q86" s="106">
        <f t="shared" si="27"/>
        <v>17392424.526312854</v>
      </c>
      <c r="R86" s="106">
        <f t="shared" si="27"/>
        <v>18338103.115844462</v>
      </c>
      <c r="S86" s="106">
        <f t="shared" si="27"/>
        <v>19258470.808268126</v>
      </c>
      <c r="T86" s="106">
        <f t="shared" si="27"/>
        <v>20154308.61571354</v>
      </c>
      <c r="U86" s="106">
        <f t="shared" si="27"/>
        <v>21026369.981012184</v>
      </c>
      <c r="V86" s="106">
        <f t="shared" si="27"/>
        <v>21875381.862525109</v>
      </c>
      <c r="W86" s="106">
        <f t="shared" si="27"/>
        <v>22702045.772001218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ТП№51 (замена силового трансформатора ТМ-100 кВА на ТМГ-100 кВА), г. Чернушка, ул. Дзержинского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2024-10-29T06:49:16Z</dcterms:created>
  <dcterms:modified xsi:type="dcterms:W3CDTF">2025-05-08T09:20:53Z</dcterms:modified>
</cp:coreProperties>
</file>