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62DF7479-411D-41DF-BDF8-6B0FD522BF7C}"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1" i="8" s="1"/>
  <c r="C59" i="8"/>
  <c r="C60" i="8"/>
  <c r="C63" i="8"/>
  <c r="D63" i="8"/>
  <c r="E63" i="8"/>
  <c r="F63" i="8"/>
  <c r="G63" i="8"/>
  <c r="H63" i="8"/>
  <c r="I63" i="8"/>
  <c r="J63" i="8"/>
  <c r="K63" i="8"/>
  <c r="L63" i="8"/>
  <c r="M63" i="8"/>
  <c r="N63" i="8"/>
  <c r="O63" i="8"/>
  <c r="P63" i="8"/>
  <c r="Q63" i="8"/>
  <c r="R63" i="8"/>
  <c r="B48" i="8"/>
  <c r="B57" i="8"/>
  <c r="B79" i="8" s="1"/>
  <c r="B65" i="8"/>
  <c r="B75" i="8" s="1"/>
  <c r="B68" i="8"/>
  <c r="B76" i="8"/>
  <c r="B81" i="8"/>
  <c r="C65" i="8"/>
  <c r="C75" i="8"/>
  <c r="C68" i="8"/>
  <c r="C76" i="8"/>
  <c r="C81" i="8"/>
  <c r="D65" i="8"/>
  <c r="D75" i="8"/>
  <c r="D68" i="8"/>
  <c r="D76" i="8" s="1"/>
  <c r="D81" i="8"/>
  <c r="E65" i="8"/>
  <c r="E75" i="8" s="1"/>
  <c r="E68" i="8"/>
  <c r="E76" i="8" s="1"/>
  <c r="E81" i="8"/>
  <c r="F65" i="8"/>
  <c r="F75" i="8"/>
  <c r="F68" i="8"/>
  <c r="F76" i="8" s="1"/>
  <c r="F81" i="8"/>
  <c r="G65" i="8"/>
  <c r="G75" i="8" s="1"/>
  <c r="G68" i="8"/>
  <c r="G76" i="8"/>
  <c r="G81" i="8"/>
  <c r="H65" i="8"/>
  <c r="H75" i="8" s="1"/>
  <c r="H68" i="8"/>
  <c r="H76" i="8"/>
  <c r="H81" i="8"/>
  <c r="I65" i="8"/>
  <c r="I75" i="8" s="1"/>
  <c r="I68" i="8"/>
  <c r="I76" i="8" s="1"/>
  <c r="I81" i="8"/>
  <c r="J65" i="8"/>
  <c r="J75" i="8"/>
  <c r="J68" i="8"/>
  <c r="J76" i="8"/>
  <c r="J81" i="8"/>
  <c r="K65" i="8"/>
  <c r="K75" i="8" s="1"/>
  <c r="K68" i="8"/>
  <c r="K76" i="8"/>
  <c r="K81" i="8"/>
  <c r="L65" i="8"/>
  <c r="L75" i="8" s="1"/>
  <c r="L68" i="8"/>
  <c r="L76" i="8" s="1"/>
  <c r="L81" i="8"/>
  <c r="M65" i="8"/>
  <c r="M68" i="8"/>
  <c r="M76" i="8" s="1"/>
  <c r="M81" i="8"/>
  <c r="N65" i="8"/>
  <c r="N75" i="8"/>
  <c r="N68" i="8"/>
  <c r="N76" i="8"/>
  <c r="N81" i="8"/>
  <c r="O65" i="8"/>
  <c r="O75" i="8" s="1"/>
  <c r="O68" i="8"/>
  <c r="O76" i="8" s="1"/>
  <c r="O81" i="8"/>
  <c r="P65" i="8"/>
  <c r="P68" i="8"/>
  <c r="P76" i="8"/>
  <c r="P81" i="8"/>
  <c r="Q65" i="8"/>
  <c r="Q75" i="8"/>
  <c r="Q68" i="8"/>
  <c r="Q76" i="8" s="1"/>
  <c r="Q81" i="8"/>
  <c r="R65" i="8"/>
  <c r="R75" i="8" s="1"/>
  <c r="R68" i="8"/>
  <c r="R76" i="8" s="1"/>
  <c r="R81" i="8"/>
  <c r="S63" i="8"/>
  <c r="S65" i="8"/>
  <c r="S75" i="8" s="1"/>
  <c r="S68" i="8"/>
  <c r="S76" i="8"/>
  <c r="S81" i="8"/>
  <c r="T63" i="8"/>
  <c r="T65" i="8"/>
  <c r="T68" i="8"/>
  <c r="T76" i="8"/>
  <c r="T81" i="8"/>
  <c r="U63" i="8"/>
  <c r="U65" i="8"/>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58" i="8" l="1"/>
  <c r="F66" i="8"/>
  <c r="G66" i="8" s="1"/>
  <c r="C48" i="8"/>
  <c r="C57" i="8" s="1"/>
  <c r="D47" i="8"/>
  <c r="E66" i="8"/>
  <c r="B58" i="8"/>
  <c r="C62" i="8"/>
  <c r="B64" i="8"/>
  <c r="B67" i="8" s="1"/>
  <c r="M75" i="8"/>
  <c r="T75" i="8"/>
  <c r="B78" i="8"/>
  <c r="P75" i="8"/>
  <c r="U75" i="8"/>
  <c r="H66" i="8"/>
  <c r="I66" i="8" s="1"/>
  <c r="J66" i="8" s="1"/>
  <c r="K66" i="8" s="1"/>
  <c r="L66" i="8" s="1"/>
  <c r="M66" i="8" s="1"/>
  <c r="N66" i="8" s="1"/>
  <c r="O66" i="8" s="1"/>
  <c r="P66" i="8" s="1"/>
  <c r="Q66" i="8" s="1"/>
  <c r="R66" i="8" s="1"/>
  <c r="S66" i="8" s="1"/>
  <c r="T66" i="8" s="1"/>
  <c r="U66" i="8" s="1"/>
  <c r="V66" i="8" s="1"/>
  <c r="W66" i="8" s="1"/>
  <c r="C64" i="8"/>
  <c r="C67" i="8" s="1"/>
  <c r="D60" i="8"/>
  <c r="D59" i="8"/>
  <c r="D62" i="8" l="1"/>
  <c r="D48" i="8"/>
  <c r="D57" i="8" s="1"/>
  <c r="D79" i="8" s="1"/>
  <c r="D61" i="8"/>
  <c r="D58" i="8" s="1"/>
  <c r="E47" i="8"/>
  <c r="C79" i="8"/>
  <c r="C78" i="8"/>
  <c r="B74" i="8"/>
  <c r="B69" i="8"/>
  <c r="C74" i="8"/>
  <c r="C69" i="8"/>
  <c r="E62" i="8" l="1"/>
  <c r="E59" i="8"/>
  <c r="E61" i="8"/>
  <c r="F47" i="8"/>
  <c r="E60" i="8"/>
  <c r="E48" i="8"/>
  <c r="E57" i="8" s="1"/>
  <c r="E79" i="8" s="1"/>
  <c r="B70" i="8"/>
  <c r="B71" i="8" s="1"/>
  <c r="D64" i="8"/>
  <c r="D67" i="8" s="1"/>
  <c r="D78" i="8"/>
  <c r="C70" i="8"/>
  <c r="C71" i="8"/>
  <c r="G47" i="8" l="1"/>
  <c r="F59" i="8"/>
  <c r="F60" i="8"/>
  <c r="F48" i="8"/>
  <c r="F57" i="8" s="1"/>
  <c r="F62" i="8"/>
  <c r="F61" i="8"/>
  <c r="E58" i="8"/>
  <c r="B77" i="8"/>
  <c r="B82" i="8" s="1"/>
  <c r="D74" i="8"/>
  <c r="D69" i="8"/>
  <c r="F58" i="8" l="1"/>
  <c r="F64" i="8" s="1"/>
  <c r="F67" i="8" s="1"/>
  <c r="G61" i="8"/>
  <c r="G48" i="8"/>
  <c r="G57" i="8" s="1"/>
  <c r="G79" i="8" s="1"/>
  <c r="G59" i="8"/>
  <c r="G62" i="8"/>
  <c r="G60" i="8"/>
  <c r="H47" i="8"/>
  <c r="E64" i="8"/>
  <c r="E67" i="8" s="1"/>
  <c r="E78" i="8"/>
  <c r="C77" i="8"/>
  <c r="C82" i="8" s="1"/>
  <c r="C85" i="8" s="1"/>
  <c r="F79" i="8"/>
  <c r="F78" i="8"/>
  <c r="D70" i="8"/>
  <c r="D71" i="8"/>
  <c r="B83" i="8"/>
  <c r="B87" i="8"/>
  <c r="F74" i="8" l="1"/>
  <c r="F69" i="8"/>
  <c r="H60" i="8"/>
  <c r="H59" i="8"/>
  <c r="I47" i="8"/>
  <c r="H61" i="8"/>
  <c r="H62" i="8"/>
  <c r="H48" i="8"/>
  <c r="H57" i="8" s="1"/>
  <c r="H79" i="8" s="1"/>
  <c r="C87" i="8"/>
  <c r="E69" i="8"/>
  <c r="E70" i="8" s="1"/>
  <c r="E71" i="8" s="1"/>
  <c r="E74" i="8"/>
  <c r="C83" i="8"/>
  <c r="C88" i="8" s="1"/>
  <c r="G58" i="8"/>
  <c r="G64" i="8" s="1"/>
  <c r="G67" i="8" s="1"/>
  <c r="D77" i="8"/>
  <c r="D82" i="8" s="1"/>
  <c r="B85" i="8"/>
  <c r="B86" i="8" s="1"/>
  <c r="G69" i="8" l="1"/>
  <c r="G70" i="8" s="1"/>
  <c r="G74" i="8"/>
  <c r="E77" i="8"/>
  <c r="E82" i="8" s="1"/>
  <c r="E85" i="8" s="1"/>
  <c r="H78" i="8"/>
  <c r="I61" i="8"/>
  <c r="I62" i="8"/>
  <c r="I59" i="8"/>
  <c r="I60" i="8"/>
  <c r="I48" i="8"/>
  <c r="I57" i="8" s="1"/>
  <c r="I79" i="8" s="1"/>
  <c r="J47" i="8"/>
  <c r="B88" i="8"/>
  <c r="H58" i="8"/>
  <c r="H64" i="8" s="1"/>
  <c r="H67" i="8" s="1"/>
  <c r="G78" i="8"/>
  <c r="F71" i="8"/>
  <c r="F70" i="8"/>
  <c r="F77" i="8" s="1"/>
  <c r="G71" i="8"/>
  <c r="B89" i="8"/>
  <c r="C86" i="8"/>
  <c r="C89" i="8" s="1"/>
  <c r="D85" i="8"/>
  <c r="D86" i="8" s="1"/>
  <c r="D89" i="8" s="1"/>
  <c r="E83" i="8"/>
  <c r="D87" i="8"/>
  <c r="D83" i="8"/>
  <c r="D88" i="8" s="1"/>
  <c r="F82" i="8" l="1"/>
  <c r="G77" i="8"/>
  <c r="G82" i="8" s="1"/>
  <c r="G85" i="8" s="1"/>
  <c r="I58" i="8"/>
  <c r="E86" i="8"/>
  <c r="E89" i="8" s="1"/>
  <c r="K47" i="8"/>
  <c r="J62" i="8"/>
  <c r="J48" i="8"/>
  <c r="J57" i="8" s="1"/>
  <c r="J79" i="8" s="1"/>
  <c r="J60" i="8"/>
  <c r="J59" i="8"/>
  <c r="J61" i="8"/>
  <c r="F83" i="8"/>
  <c r="F88" i="8" s="1"/>
  <c r="E87" i="8"/>
  <c r="H74" i="8"/>
  <c r="H69" i="8"/>
  <c r="E88" i="8"/>
  <c r="K60" i="8" l="1"/>
  <c r="L47" i="8"/>
  <c r="K48" i="8"/>
  <c r="K57" i="8" s="1"/>
  <c r="K62" i="8"/>
  <c r="K61" i="8"/>
  <c r="K59" i="8"/>
  <c r="K58" i="8" s="1"/>
  <c r="I64" i="8"/>
  <c r="I67" i="8" s="1"/>
  <c r="I78" i="8"/>
  <c r="H70" i="8"/>
  <c r="H77" i="8" s="1"/>
  <c r="J58" i="8"/>
  <c r="H82" i="8"/>
  <c r="F85" i="8"/>
  <c r="F86" i="8" s="1"/>
  <c r="G87" i="8"/>
  <c r="G83" i="8"/>
  <c r="G88" i="8" s="1"/>
  <c r="F87" i="8"/>
  <c r="I74" i="8" l="1"/>
  <c r="I69" i="8"/>
  <c r="I70" i="8" s="1"/>
  <c r="I71" i="8" s="1"/>
  <c r="J64" i="8"/>
  <c r="J67" i="8" s="1"/>
  <c r="J78" i="8"/>
  <c r="H85" i="8"/>
  <c r="H87" i="8"/>
  <c r="H83" i="8"/>
  <c r="H88" i="8" s="1"/>
  <c r="H71" i="8"/>
  <c r="I77" i="8"/>
  <c r="I82" i="8" s="1"/>
  <c r="I87" i="8" s="1"/>
  <c r="K78" i="8"/>
  <c r="K64" i="8"/>
  <c r="K67" i="8" s="1"/>
  <c r="K79" i="8"/>
  <c r="L60" i="8"/>
  <c r="L61" i="8"/>
  <c r="L62" i="8"/>
  <c r="L59" i="8"/>
  <c r="L48" i="8"/>
  <c r="L57" i="8" s="1"/>
  <c r="M47" i="8"/>
  <c r="F89" i="8"/>
  <c r="G86" i="8"/>
  <c r="G89" i="8" s="1"/>
  <c r="I85" i="8" l="1"/>
  <c r="N47" i="8"/>
  <c r="M60" i="8"/>
  <c r="M62" i="8"/>
  <c r="M59" i="8"/>
  <c r="M61" i="8"/>
  <c r="M48" i="8"/>
  <c r="M57" i="8" s="1"/>
  <c r="I83" i="8"/>
  <c r="I88" i="8" s="1"/>
  <c r="K74" i="8"/>
  <c r="K69" i="8"/>
  <c r="L64" i="8"/>
  <c r="L67" i="8" s="1"/>
  <c r="L79" i="8"/>
  <c r="H86" i="8"/>
  <c r="H89" i="8" s="1"/>
  <c r="L58" i="8"/>
  <c r="L78" i="8" s="1"/>
  <c r="J74" i="8"/>
  <c r="J69" i="8"/>
  <c r="J70" i="8" s="1"/>
  <c r="K70" i="8" l="1"/>
  <c r="K71" i="8" s="1"/>
  <c r="L69" i="8"/>
  <c r="L74" i="8"/>
  <c r="M58" i="8"/>
  <c r="M64" i="8" s="1"/>
  <c r="M67" i="8" s="1"/>
  <c r="N61" i="8"/>
  <c r="N62" i="8"/>
  <c r="N48" i="8"/>
  <c r="N57" i="8" s="1"/>
  <c r="O47" i="8"/>
  <c r="N59" i="8"/>
  <c r="N60" i="8"/>
  <c r="M78" i="8"/>
  <c r="M79" i="8"/>
  <c r="J71" i="8"/>
  <c r="J77" i="8"/>
  <c r="J82" i="8" s="1"/>
  <c r="I86" i="8"/>
  <c r="I89" i="8" s="1"/>
  <c r="M69" i="8" l="1"/>
  <c r="M70" i="8" s="1"/>
  <c r="M71" i="8" s="1"/>
  <c r="M74" i="8"/>
  <c r="N58" i="8"/>
  <c r="N79" i="8"/>
  <c r="N78" i="8"/>
  <c r="N64" i="8"/>
  <c r="N67" i="8" s="1"/>
  <c r="K77" i="8"/>
  <c r="K82" i="8" s="1"/>
  <c r="K85" i="8" s="1"/>
  <c r="K86" i="8" s="1"/>
  <c r="K89" i="8" s="1"/>
  <c r="O59" i="8"/>
  <c r="O60" i="8"/>
  <c r="P47" i="8"/>
  <c r="O62" i="8"/>
  <c r="O61" i="8"/>
  <c r="O48" i="8"/>
  <c r="O57" i="8" s="1"/>
  <c r="J85" i="8"/>
  <c r="J86" i="8" s="1"/>
  <c r="J89" i="8" s="1"/>
  <c r="J87" i="8"/>
  <c r="J83" i="8"/>
  <c r="J88" i="8" s="1"/>
  <c r="L70" i="8"/>
  <c r="L77" i="8" s="1"/>
  <c r="L82" i="8" s="1"/>
  <c r="L71" i="8"/>
  <c r="L85" i="8"/>
  <c r="L86" i="8" s="1"/>
  <c r="L89" i="8" s="1"/>
  <c r="L83" i="8" l="1"/>
  <c r="K87" i="8"/>
  <c r="Q47" i="8"/>
  <c r="P62" i="8"/>
  <c r="P60" i="8"/>
  <c r="P48" i="8"/>
  <c r="P57" i="8" s="1"/>
  <c r="P59" i="8"/>
  <c r="P61" i="8"/>
  <c r="O58" i="8"/>
  <c r="O64" i="8" s="1"/>
  <c r="O67" i="8" s="1"/>
  <c r="N69" i="8"/>
  <c r="N74" i="8"/>
  <c r="K83" i="8"/>
  <c r="K88" i="8" s="1"/>
  <c r="L87" i="8"/>
  <c r="O78" i="8"/>
  <c r="O79" i="8"/>
  <c r="M77" i="8"/>
  <c r="M82" i="8" s="1"/>
  <c r="O69" i="8" l="1"/>
  <c r="O70" i="8" s="1"/>
  <c r="O74" i="8"/>
  <c r="N70" i="8"/>
  <c r="N77" i="8" s="1"/>
  <c r="N71" i="8"/>
  <c r="N82" i="8"/>
  <c r="N85" i="8" s="1"/>
  <c r="P58" i="8"/>
  <c r="P64" i="8" s="1"/>
  <c r="P67" i="8" s="1"/>
  <c r="P79" i="8"/>
  <c r="P78" i="8"/>
  <c r="M83" i="8"/>
  <c r="M88" i="8" s="1"/>
  <c r="M85" i="8"/>
  <c r="M86" i="8" s="1"/>
  <c r="M89" i="8" s="1"/>
  <c r="M87" i="8"/>
  <c r="N87" i="8"/>
  <c r="Q59" i="8"/>
  <c r="R47" i="8"/>
  <c r="Q62" i="8"/>
  <c r="Q60" i="8"/>
  <c r="Q48" i="8"/>
  <c r="Q57" i="8" s="1"/>
  <c r="Q79" i="8" s="1"/>
  <c r="Q61" i="8"/>
  <c r="L88" i="8"/>
  <c r="O71" i="8"/>
  <c r="N86" i="8"/>
  <c r="N89" i="8" s="1"/>
  <c r="P74" i="8" l="1"/>
  <c r="P69" i="8"/>
  <c r="O82" i="8"/>
  <c r="R48" i="8"/>
  <c r="R57" i="8" s="1"/>
  <c r="R79" i="8" s="1"/>
  <c r="R61" i="8"/>
  <c r="B32" i="8" s="1"/>
  <c r="R59" i="8"/>
  <c r="R60" i="8"/>
  <c r="B29" i="8" s="1"/>
  <c r="S47" i="8"/>
  <c r="R62" i="8"/>
  <c r="Q58" i="8"/>
  <c r="N83" i="8"/>
  <c r="N88" i="8" s="1"/>
  <c r="O77" i="8"/>
  <c r="Q78" i="8" l="1"/>
  <c r="Q64" i="8"/>
  <c r="Q67" i="8" s="1"/>
  <c r="S60" i="8"/>
  <c r="T47" i="8"/>
  <c r="S62" i="8"/>
  <c r="S59" i="8"/>
  <c r="S48" i="8"/>
  <c r="S57" i="8" s="1"/>
  <c r="S61" i="8"/>
  <c r="O85" i="8"/>
  <c r="O86" i="8" s="1"/>
  <c r="O89" i="8" s="1"/>
  <c r="O83" i="8"/>
  <c r="O88" i="8" s="1"/>
  <c r="O87" i="8"/>
  <c r="P82" i="8"/>
  <c r="R58" i="8"/>
  <c r="P70" i="8"/>
  <c r="P77" i="8" s="1"/>
  <c r="P71" i="8"/>
  <c r="R64" i="8"/>
  <c r="R67" i="8" s="1"/>
  <c r="R74" i="8"/>
  <c r="R69" i="8"/>
  <c r="P85" i="8" l="1"/>
  <c r="P86" i="8" s="1"/>
  <c r="P89" i="8" s="1"/>
  <c r="P83" i="8"/>
  <c r="P88" i="8" s="1"/>
  <c r="S79" i="8"/>
  <c r="S78" i="8"/>
  <c r="T61" i="8"/>
  <c r="T60" i="8"/>
  <c r="T59" i="8"/>
  <c r="U47" i="8"/>
  <c r="T48" i="8"/>
  <c r="T57" i="8" s="1"/>
  <c r="T62" i="8"/>
  <c r="Q74" i="8"/>
  <c r="Q69" i="8"/>
  <c r="S58" i="8"/>
  <c r="S64" i="8" s="1"/>
  <c r="S67" i="8" s="1"/>
  <c r="P87" i="8"/>
  <c r="B26" i="8"/>
  <c r="R78" i="8"/>
  <c r="R70" i="8"/>
  <c r="Q70" i="8" l="1"/>
  <c r="Q77" i="8" s="1"/>
  <c r="Q82" i="8" s="1"/>
  <c r="T64" i="8"/>
  <c r="T67" i="8" s="1"/>
  <c r="T79" i="8"/>
  <c r="T78" i="8"/>
  <c r="V47" i="8"/>
  <c r="U61" i="8"/>
  <c r="U60" i="8"/>
  <c r="U59" i="8"/>
  <c r="U62" i="8"/>
  <c r="U48" i="8"/>
  <c r="U57" i="8" s="1"/>
  <c r="U79" i="8" s="1"/>
  <c r="R77" i="8"/>
  <c r="R82" i="8" s="1"/>
  <c r="R85" i="8" s="1"/>
  <c r="T58" i="8"/>
  <c r="S74" i="8"/>
  <c r="S69" i="8"/>
  <c r="S70" i="8" s="1"/>
  <c r="S71" i="8" s="1"/>
  <c r="R71" i="8"/>
  <c r="R83" i="8" l="1"/>
  <c r="U58" i="8"/>
  <c r="U78" i="8" s="1"/>
  <c r="R87" i="8"/>
  <c r="Q85" i="8"/>
  <c r="Q86" i="8" s="1"/>
  <c r="Q89" i="8" s="1"/>
  <c r="Q83" i="8"/>
  <c r="Q88" i="8" s="1"/>
  <c r="Q87" i="8"/>
  <c r="V48" i="8"/>
  <c r="V57" i="8" s="1"/>
  <c r="V61" i="8"/>
  <c r="V60" i="8"/>
  <c r="W47" i="8"/>
  <c r="V59" i="8"/>
  <c r="V58" i="8" s="1"/>
  <c r="V78" i="8" s="1"/>
  <c r="V62" i="8"/>
  <c r="T74" i="8"/>
  <c r="T69" i="8"/>
  <c r="S77" i="8"/>
  <c r="S82" i="8" s="1"/>
  <c r="U64" i="8"/>
  <c r="U67" i="8" s="1"/>
  <c r="U69" i="8" s="1"/>
  <c r="Q71" i="8"/>
  <c r="U74" i="8"/>
  <c r="S85" i="8"/>
  <c r="S87" i="8"/>
  <c r="S83" i="8"/>
  <c r="S88" i="8" s="1"/>
  <c r="W61" i="8" l="1"/>
  <c r="W60" i="8"/>
  <c r="W48" i="8"/>
  <c r="W57" i="8" s="1"/>
  <c r="W62" i="8"/>
  <c r="W59" i="8"/>
  <c r="W58" i="8" s="1"/>
  <c r="W78" i="8" s="1"/>
  <c r="V64" i="8"/>
  <c r="V67" i="8" s="1"/>
  <c r="V79" i="8"/>
  <c r="T70" i="8"/>
  <c r="T77" i="8" s="1"/>
  <c r="T82" i="8" s="1"/>
  <c r="R88" i="8"/>
  <c r="R86" i="8"/>
  <c r="U70" i="8"/>
  <c r="R89" i="8" l="1"/>
  <c r="G28" i="8"/>
  <c r="V69" i="8"/>
  <c r="V74" i="8"/>
  <c r="T71" i="8"/>
  <c r="S86" i="8"/>
  <c r="S89" i="8" s="1"/>
  <c r="T85" i="8"/>
  <c r="T86" i="8" s="1"/>
  <c r="T89" i="8" s="1"/>
  <c r="T87" i="8"/>
  <c r="T83" i="8"/>
  <c r="T88" i="8" s="1"/>
  <c r="U77" i="8"/>
  <c r="U82" i="8" s="1"/>
  <c r="U85" i="8" s="1"/>
  <c r="U86" i="8" s="1"/>
  <c r="U89" i="8" s="1"/>
  <c r="W64" i="8"/>
  <c r="W67" i="8" s="1"/>
  <c r="W79" i="8"/>
  <c r="U71" i="8"/>
  <c r="U87" i="8" l="1"/>
  <c r="W69" i="8"/>
  <c r="W74" i="8"/>
  <c r="V70" i="8"/>
  <c r="V77" i="8" s="1"/>
  <c r="V82" i="8" s="1"/>
  <c r="V71" i="8"/>
  <c r="U83" i="8"/>
  <c r="U88" i="8" s="1"/>
  <c r="V85" i="8"/>
  <c r="V86" i="8" s="1"/>
  <c r="V89" i="8" s="1"/>
  <c r="V87" i="8"/>
  <c r="V83" i="8"/>
  <c r="V88" i="8" s="1"/>
  <c r="W70" i="8" l="1"/>
  <c r="W77" i="8" s="1"/>
  <c r="W82" i="8" s="1"/>
  <c r="W71" i="8"/>
  <c r="W85" i="8"/>
  <c r="W86" i="8" s="1"/>
  <c r="W89" i="8" s="1"/>
  <c r="G27" i="8" s="1"/>
  <c r="W87" i="8"/>
  <c r="W83" i="8"/>
  <c r="W88" i="8" s="1"/>
  <c r="G26" i="8" s="1"/>
</calcChain>
</file>

<file path=xl/sharedStrings.xml><?xml version="1.0" encoding="utf-8"?>
<sst xmlns="http://schemas.openxmlformats.org/spreadsheetml/2006/main" count="1188" uniqueCount="585">
  <si>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</si>
  <si>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</si>
  <si>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</si>
  <si>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</si>
  <si>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</si>
  <si>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</si>
  <si>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</si>
  <si>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</si>
  <si>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</si>
  <si>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</si>
  <si>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</si>
  <si>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</si>
  <si>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</si>
  <si>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</si>
  <si>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</si>
  <si>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</si>
  <si>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</si>
  <si>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</si>
  <si>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</si>
  <si>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</si>
  <si>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</si>
  <si>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</si>
  <si>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</si>
  <si>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</si>
  <si>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</si>
  <si>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</si>
  <si>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</si>
  <si>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</si>
  <si>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</si>
  <si>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</si>
  <si>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</si>
  <si>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</si>
  <si>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</si>
  <si>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</si>
  <si>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</si>
  <si>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</si>
  <si>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</si>
  <si>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</si>
  <si>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</si>
  <si>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</si>
  <si>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</si>
  <si>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</si>
  <si>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</si>
  <si>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</si>
  <si>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</si>
  <si>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</si>
  <si>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</si>
  <si>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</si>
  <si>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</si>
  <si>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</si>
  <si>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</si>
  <si>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</si>
  <si>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</si>
  <si>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</si>
  <si>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</si>
  <si>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</si>
  <si>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</si>
  <si>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</si>
  <si>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</si>
  <si>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</si>
  <si>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</si>
  <si>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</si>
  <si>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</si>
  <si>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</si>
  <si>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</si>
  <si>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</si>
  <si>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</si>
  <si>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</si>
  <si>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</si>
  <si>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</si>
  <si>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</si>
  <si>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</si>
  <si>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</si>
  <si>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</si>
  <si>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</si>
  <si>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</si>
  <si>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</si>
  <si>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</si>
  <si>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</si>
  <si>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</si>
  <si>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</si>
  <si>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</si>
  <si>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</si>
  <si>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</si>
  <si>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</si>
  <si>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</si>
  <si>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</si>
  <si>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</si>
  <si>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</si>
  <si>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</si>
  <si>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</si>
  <si>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</si>
  <si>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</si>
  <si>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</si>
  <si>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</si>
  <si>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</si>
  <si>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</si>
  <si>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</si>
  <si>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</si>
  <si>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</si>
  <si>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</si>
  <si>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</si>
  <si>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</si>
  <si>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</si>
  <si>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</si>
  <si>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</si>
  <si>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</si>
  <si>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</si>
  <si>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</si>
  <si>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</si>
  <si>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</si>
  <si>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</si>
  <si>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</si>
  <si>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</si>
  <si>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</si>
  <si>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</si>
  <si>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</si>
  <si>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</si>
  <si>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</si>
  <si>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</si>
  <si>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</si>
  <si>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</si>
  <si>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</si>
  <si>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</si>
  <si>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</si>
  <si>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</si>
  <si>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</si>
  <si>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</si>
  <si>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</si>
  <si>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</si>
  <si>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</si>
  <si>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</si>
  <si>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</si>
  <si>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</si>
  <si>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</si>
  <si>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</si>
  <si>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</si>
  <si>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</si>
  <si>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</si>
  <si>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</si>
  <si>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</si>
  <si>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</si>
  <si>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</si>
  <si>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</si>
  <si>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</si>
  <si>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</si>
  <si>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</si>
  <si>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</si>
  <si>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</si>
  <si>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</si>
  <si>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</si>
  <si>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</si>
  <si>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</si>
  <si>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</si>
  <si>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</si>
  <si>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</si>
  <si>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</si>
  <si>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</si>
  <si>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</si>
  <si>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</si>
  <si>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</si>
  <si>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</si>
  <si>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</si>
  <si>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</si>
  <si>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</si>
  <si>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</si>
  <si>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</si>
  <si>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</si>
  <si>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</si>
  <si>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</si>
  <si>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</si>
  <si>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</si>
  <si>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</si>
  <si>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</si>
  <si>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</si>
  <si>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</si>
  <si>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</si>
  <si>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</si>
  <si>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</si>
  <si>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</si>
  <si>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</si>
  <si>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</si>
  <si>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</si>
  <si>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</si>
  <si>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</si>
  <si>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</si>
  <si>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</si>
  <si>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</si>
  <si>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</si>
  <si>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</si>
  <si>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</si>
  <si>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</si>
  <si>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</si>
  <si>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</si>
  <si>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</si>
  <si>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</si>
  <si>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</si>
  <si>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</si>
  <si>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</si>
  <si>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</si>
  <si>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</si>
  <si>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</si>
  <si>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</si>
  <si>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</si>
  <si>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</si>
  <si>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</si>
  <si>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</si>
  <si>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</si>
  <si>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</si>
  <si>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</si>
  <si>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</si>
  <si>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</si>
  <si>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</si>
  <si>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</si>
  <si>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</si>
  <si>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</si>
  <si>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</si>
  <si>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</si>
  <si>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</si>
  <si>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</si>
  <si>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</si>
  <si>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</si>
  <si>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</si>
  <si>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</si>
  <si>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</si>
  <si>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</si>
  <si>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</si>
  <si>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</si>
  <si>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</si>
  <si>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</si>
  <si>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</si>
  <si>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</si>
  <si>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</si>
  <si>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</si>
  <si>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</si>
  <si>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</si>
  <si>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</si>
  <si>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</si>
  <si>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</si>
  <si>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</si>
  <si>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</si>
  <si>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</si>
  <si>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</si>
  <si>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</si>
  <si>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</si>
  <si>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</si>
  <si>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</si>
  <si>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</si>
  <si>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</si>
  <si>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</si>
  <si>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</si>
  <si>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</si>
  <si>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</si>
  <si>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</si>
  <si>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</si>
  <si>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</si>
  <si>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</si>
  <si>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</si>
  <si>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</si>
  <si>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</si>
  <si>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</si>
  <si>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</si>
  <si>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</si>
  <si>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</si>
  <si>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</si>
  <si>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</si>
  <si>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</si>
  <si>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</si>
  <si>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</si>
  <si>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</si>
  <si>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</si>
  <si>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</si>
  <si>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</si>
  <si>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</si>
  <si>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</si>
  <si>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</si>
  <si>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</si>
  <si>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</si>
  <si>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</si>
  <si>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</si>
  <si>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</si>
  <si>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</si>
  <si>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</si>
  <si>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</si>
  <si>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</si>
  <si>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</si>
  <si>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</si>
  <si>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</si>
  <si>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</si>
  <si>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</si>
  <si>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</si>
  <si>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</si>
  <si>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</si>
  <si>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</si>
  <si>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</si>
  <si>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</si>
  <si>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</si>
  <si>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</si>
  <si>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</si>
  <si>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</si>
  <si>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</si>
  <si>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</si>
  <si>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</si>
  <si>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</si>
  <si>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</si>
  <si>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</si>
  <si>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</si>
  <si>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</si>
  <si>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</si>
  <si>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</si>
  <si>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</si>
  <si>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</si>
  <si>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</si>
  <si>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</si>
  <si>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</si>
  <si>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</si>
  <si>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</si>
  <si>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</si>
  <si>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</si>
  <si>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</si>
  <si>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</si>
  <si>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</si>
  <si>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</si>
  <si>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</si>
  <si>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</si>
  <si>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</si>
  <si>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</si>
  <si>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</si>
  <si>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</si>
  <si>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</si>
  <si>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</si>
  <si>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</si>
  <si>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</si>
  <si>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</si>
  <si>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</si>
  <si>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</si>
  <si>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</si>
  <si>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</si>
  <si>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</si>
  <si>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</si>
  <si>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</si>
  <si>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</si>
  <si>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</si>
  <si>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</si>
  <si>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</si>
  <si>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</si>
  <si>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</si>
  <si>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</si>
  <si>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</si>
  <si>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</si>
  <si>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</si>
  <si>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</si>
  <si>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</si>
  <si>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</si>
  <si>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</si>
  <si>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</si>
  <si>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</si>
  <si>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</si>
  <si>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</si>
  <si>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</si>
  <si>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</si>
  <si>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</si>
  <si>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</si>
  <si>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</si>
  <si>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</si>
  <si>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</si>
  <si>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</si>
  <si>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</si>
  <si>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</si>
  <si>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</si>
  <si>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</si>
  <si>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</si>
  <si>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</si>
  <si>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</si>
  <si>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</si>
  <si>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</si>
  <si>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</si>
  <si>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</si>
  <si>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</si>
  <si>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</si>
  <si>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</si>
  <si>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</si>
  <si>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</si>
  <si>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</si>
  <si>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</si>
  <si>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</si>
  <si>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</si>
  <si>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</si>
  <si>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</si>
  <si>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</si>
  <si>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</si>
  <si>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</si>
  <si>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</si>
  <si>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</si>
  <si>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</si>
  <si>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</si>
  <si>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</si>
  <si>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</si>
  <si>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</si>
  <si>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</si>
  <si>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</si>
  <si>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</si>
  <si>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</si>
  <si>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</si>
  <si>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</si>
  <si>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</si>
  <si>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</si>
  <si>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</si>
  <si>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</si>
  <si>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</si>
  <si>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</si>
  <si>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</si>
  <si>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</si>
  <si>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</si>
  <si>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</si>
  <si>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</si>
  <si>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</si>
  <si>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</si>
  <si>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</si>
  <si>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</si>
  <si>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</si>
  <si>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</si>
  <si>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</si>
  <si>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</si>
  <si>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</si>
  <si>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</si>
  <si>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</si>
  <si>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</si>
  <si>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</si>
  <si>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</si>
  <si>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</si>
  <si>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</si>
  <si>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</si>
  <si>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</si>
  <si>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</si>
  <si>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</si>
  <si>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</si>
  <si>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</si>
  <si>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</si>
  <si>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</si>
  <si>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</si>
  <si>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</si>
  <si>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</si>
  <si>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</si>
  <si>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</si>
  <si>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</si>
  <si>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</si>
  <si>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</si>
  <si>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</si>
  <si>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</si>
  <si>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</si>
  <si>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</si>
  <si>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</si>
  <si>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</si>
  <si>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</si>
  <si>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</si>
  <si>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</si>
  <si>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</si>
  <si>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</si>
  <si>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</si>
  <si>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</si>
  <si>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</si>
  <si>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</si>
  <si>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</si>
  <si>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</si>
  <si>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</si>
  <si>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</si>
  <si>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</si>
  <si>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</si>
  <si>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</si>
  <si>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</si>
  <si>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</si>
  <si>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</si>
  <si>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</si>
  <si>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</si>
  <si>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</si>
  <si>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</si>
  <si>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</si>
  <si>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</si>
  <si>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</si>
  <si>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</si>
  <si>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</si>
  <si>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</si>
  <si>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</si>
  <si>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</si>
  <si>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</si>
  <si>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</si>
  <si>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</si>
  <si>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</si>
  <si>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</si>
  <si>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</si>
  <si>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</si>
  <si>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</si>
  <si>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</si>
  <si>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</si>
  <si>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</si>
  <si>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</si>
  <si>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</si>
  <si>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</si>
  <si>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</si>
  <si>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</si>
  <si>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</si>
  <si>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</si>
  <si>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</si>
  <si>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</si>
  <si>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</si>
  <si>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</si>
  <si>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</si>
  <si>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</si>
  <si>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</si>
  <si>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</si>
  <si>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</si>
  <si>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</si>
  <si>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</si>
  <si>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</si>
  <si>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</si>
  <si>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</si>
  <si>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</si>
  <si>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</si>
  <si>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</si>
  <si>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</si>
  <si>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</si>
  <si>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t>
  </si>
  <si>
    <t>ТМГ-400/10/0,4</t>
  </si>
  <si>
    <t>ТМГ-630/10/0,4</t>
  </si>
  <si>
    <t>Силовой Тр-р 10/0,4</t>
  </si>
  <si>
    <t>АТО_O_Ч2_20 № 21 07.02.2024 ПО "ЧЭС" ПКГУП "КЭС"</t>
  </si>
  <si>
    <t>Замена силового трансформатора, замена корпуса КТП, устройство кабельных вводов 10 кВ, замена кабельных вводов 0,4 кВ</t>
  </si>
  <si>
    <t>КТП</t>
  </si>
  <si>
    <t>КТП-Т-ВВ 400/10/0,4</t>
  </si>
  <si>
    <t>КТП-П-КК 630/10/0,4</t>
  </si>
  <si>
    <t>ВЛ-10 кВ фид.№126-10 кВ ПС "Чернушка" участок от ПС "Чернушка" до ТП№3</t>
  </si>
  <si>
    <t>ВЛ-10 кВ фид.№126-10 кВ ПС "Чернушка" участок от оп.№1 до ТП№3</t>
  </si>
  <si>
    <t>СИП-3 1х70</t>
  </si>
  <si>
    <t>ВЛЗ</t>
  </si>
  <si>
    <t>ж/б</t>
  </si>
  <si>
    <t>Устройство кабельных вводов 10 кВ, строительство ВЛЗ 10 кВ, замена кабельных вводов 0,4кВ</t>
  </si>
  <si>
    <t>КЛ-0,4 кВ фид.№1 от ТП№3</t>
  </si>
  <si>
    <t>КЛ-0,4 кВ фид.№1 от ТП№3 до оп.№1</t>
  </si>
  <si>
    <t>АВВГ 3х50+1х25</t>
  </si>
  <si>
    <t>АВБбШв 4х70</t>
  </si>
  <si>
    <t>КЛ</t>
  </si>
  <si>
    <t>траншея</t>
  </si>
  <si>
    <t>КЛ-0,4 кВ фид.№2 от ТП№3</t>
  </si>
  <si>
    <t>КЛ-0,4 кВ фид.№2 от ТП№3 до оп.№1</t>
  </si>
  <si>
    <t>АВВГ 3х25+1х16</t>
  </si>
  <si>
    <t>КЛ-0,4 кВ фид.№3 от ТП№3</t>
  </si>
  <si>
    <t>КЛ-0,4 кВ фид.№3 от ТП№3 до оп.№1</t>
  </si>
  <si>
    <t>АВБбШв 3х50+1х25</t>
  </si>
  <si>
    <t>КЛ-0,4 кВ фид.№4 от ТП№3</t>
  </si>
  <si>
    <t>КЛ-0,4 кВ фид.№4 от ТП№3 до оп.№1</t>
  </si>
  <si>
    <t>КЛ-0,4 кВ фид.№6 от ТП№3</t>
  </si>
  <si>
    <t>КЛ-0,4 кВ фид.№6 от ТП№3 до оп.№1</t>
  </si>
  <si>
    <t>КЛ-0,4 кВ фид.№7 от ТП№3</t>
  </si>
  <si>
    <t>КЛ-0,4 кВ фид.№7 от ТП№3 до оп.№1</t>
  </si>
  <si>
    <t>АВВГ 4х16</t>
  </si>
  <si>
    <t>не требутся</t>
  </si>
  <si>
    <t>ПКГУП "КЭС"</t>
  </si>
  <si>
    <t>Реконструкция</t>
  </si>
  <si>
    <t>закупка не проведена</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</si>
  <si>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</si>
  <si>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Пермский край, Чернушинский городской округ</t>
  </si>
  <si>
    <t xml:space="preserve">МВ×А-0,4;т.у.-0; км ЛЭП-0,23;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</si>
  <si>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</si>
  <si>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</si>
  <si>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</si>
  <si>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</si>
  <si>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</si>
  <si>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</si>
  <si>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</si>
  <si>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</si>
  <si>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</si>
  <si>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</si>
  <si>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</si>
  <si>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</si>
  <si>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</si>
  <si>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</si>
  <si>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</si>
  <si>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</si>
  <si>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</si>
  <si>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4,57 млн руб с НДС</t>
  </si>
  <si>
    <t>3,81млн руб без НДС</t>
  </si>
  <si>
    <t xml:space="preserve">Проведение реконструкции корпуса и оборудования КТП тупикового типа на КТП проходного типа с устройством дополнительного ввода фид. №126-10 кВ ПС "Чернушка" для оперативности отыскания места повреждения на ВЛ 10 кВ, оперативности производства переключении, повышение надежности электроснабжения потребителей. Замена  оборудования КТП со сроком эксплуатации более 50 лет, не соответствующего действующим ПУЭ, ПТЭ. Замена силового трансформатора на трансформатор с большей мощностью с пониженными потерями, для присоединения дополнительной мощности потребителей в связи с застройкой близлежащей территори.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Силовые трансформаторы не размещены в отдельных камерах и не имеют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</si>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</sst>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2584462.7080132207</c:v>
                </c:pt>
                <c:pt idx="3">
                  <c:v>4341679.8382296246</c:v>
                </c:pt>
                <c:pt idx="4">
                  <c:v>6269109.7563448139</c:v>
                </c:pt>
                <c:pt idx="5">
                  <c:v>8383707.5518155321</c:v>
                </c:pt>
                <c:pt idx="6">
                  <c:v>10704140.947453979</c:v>
                </c:pt>
                <c:pt idx="7">
                  <c:v>13250965.370561002</c:v>
                </c:pt>
                <c:pt idx="8">
                  <c:v>16046817.100588527</c:v>
                </c:pt>
                <c:pt idx="9">
                  <c:v>19116626.37521331</c:v>
                </c:pt>
                <c:pt idx="10">
                  <c:v>22487852.533929177</c:v>
                </c:pt>
                <c:pt idx="11">
                  <c:v>26190743.496269826</c:v>
                </c:pt>
                <c:pt idx="12">
                  <c:v>30258622.112757456</c:v>
                </c:pt>
                <c:pt idx="13">
                  <c:v>34728202.193065882</c:v>
                </c:pt>
                <c:pt idx="14">
                  <c:v>39639937.310380697</c:v>
                </c:pt>
                <c:pt idx="15">
                  <c:v>45038405.806509137</c:v>
                </c:pt>
                <c:pt idx="16">
                  <c:v>50972735.782230683</c:v>
                </c:pt>
              </c:numCache>
            </c:numRef>
          </c:val>
          <c:smooth val="0"/>
          <c:extLst>
            <c:ext xmlns:c16="http://schemas.microsoft.com/office/drawing/2014/chart" uri="{C3380CC4-5D6E-409C-BE32-E72D297353CC}">
              <c16:uniqueId val="{00000000-E5DF-479F-85AF-EEA052A5416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1422201.2859632859</c:v>
                </c:pt>
                <c:pt idx="3">
                  <c:v>1376158.7674965963</c:v>
                </c:pt>
                <c:pt idx="4">
                  <c:v>1335805.6175286178</c:v>
                </c:pt>
                <c:pt idx="5">
                  <c:v>1296922.4294717161</c:v>
                </c:pt>
                <c:pt idx="6">
                  <c:v>1259438.2813077071</c:v>
                </c:pt>
                <c:pt idx="7">
                  <c:v>1223286.9565375224</c:v>
                </c:pt>
                <c:pt idx="8">
                  <c:v>1188406.5361842648</c:v>
                </c:pt>
                <c:pt idx="9">
                  <c:v>1154739.032256538</c:v>
                </c:pt>
                <c:pt idx="10">
                  <c:v>1122230.0581389305</c:v>
                </c:pt>
                <c:pt idx="11">
                  <c:v>1090828.5318870912</c:v>
                </c:pt>
                <c:pt idx="12">
                  <c:v>1060486.4088572389</c:v>
                </c:pt>
                <c:pt idx="13">
                  <c:v>1031158.4405008187</c:v>
                </c:pt>
                <c:pt idx="14">
                  <c:v>1002801.9565103082</c:v>
                </c:pt>
                <c:pt idx="15">
                  <c:v>975376.66781703208</c:v>
                </c:pt>
                <c:pt idx="16">
                  <c:v>948844.48822093906</c:v>
                </c:pt>
              </c:numCache>
            </c:numRef>
          </c:val>
          <c:smooth val="0"/>
          <c:extLst>
            <c:ext xmlns:c16="http://schemas.microsoft.com/office/drawing/2014/chart" uri="{C3380CC4-5D6E-409C-BE32-E72D297353CC}">
              <c16:uniqueId val="{00000001-E5DF-479F-85AF-EEA052A5416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560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571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572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573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574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575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576</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577</v>
      </c>
    </row>
    <row r="41" spans="1:24" ht="63" x14ac:dyDescent="0.25">
      <c r="A41" s="18" t="s">
        <v>48</v>
      </c>
      <c r="B41" s="24" t="s">
        <v>49</v>
      </c>
      <c r="C41" s="17" t="s">
        <v>578</v>
      </c>
    </row>
    <row r="42" spans="1:24" ht="47.25" x14ac:dyDescent="0.25">
      <c r="A42" s="18" t="s">
        <v>50</v>
      </c>
      <c r="B42" s="24" t="s">
        <v>51</v>
      </c>
      <c r="C42" s="17" t="s">
        <v>578</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579</v>
      </c>
    </row>
    <row r="47" spans="1:24" ht="18.75" customHeight="1" x14ac:dyDescent="0.25">
      <c r="A47" s="21"/>
      <c r="B47" s="22"/>
      <c r="C47" s="23"/>
    </row>
    <row r="48" spans="1:24" ht="31.5" x14ac:dyDescent="0.25">
      <c r="A48" s="18" t="s">
        <v>60</v>
      </c>
      <c r="B48" s="24" t="s">
        <v>61</v>
      </c>
      <c r="C48" s="25" t="s">
        <v>580</v>
      </c>
    </row>
    <row r="49" spans="1:3" ht="31.5" x14ac:dyDescent="0.25">
      <c r="A49" s="18" t="s">
        <v>62</v>
      </c>
      <c r="B49" s="24" t="s">
        <v>63</v>
      </c>
      <c r="C49" s="26" t="s">
        <v>581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4.574527701271017</v>
      </c>
      <c r="D24" s="196">
        <v>0</v>
      </c>
      <c r="E24" s="196">
        <v>0</v>
      </c>
      <c r="F24" s="197">
        <v>0</v>
      </c>
      <c r="G24" s="196">
        <v>0</v>
      </c>
      <c r="H24" s="196">
        <v>0</v>
      </c>
      <c r="I24" s="196">
        <v>0</v>
      </c>
      <c r="J24" s="196">
        <v>0</v>
      </c>
      <c r="K24" s="196">
        <v>0</v>
      </c>
      <c r="L24" s="196">
        <v>4.574527701271017</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4.574527701271017</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4.574527701271017</v>
      </c>
      <c r="D27" s="26">
        <v>0</v>
      </c>
      <c r="E27" s="26">
        <v>0</v>
      </c>
      <c r="F27" s="203">
        <v>0</v>
      </c>
      <c r="G27" s="26">
        <v>0</v>
      </c>
      <c r="H27" s="26">
        <v>0</v>
      </c>
      <c r="I27" s="26">
        <v>0</v>
      </c>
      <c r="J27" s="26">
        <v>0</v>
      </c>
      <c r="K27" s="26">
        <v>0</v>
      </c>
      <c r="L27" s="26">
        <v>4.574527701271017</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4.574527701271017</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v>
      </c>
      <c r="E30" s="200">
        <v>0</v>
      </c>
      <c r="F30" s="200">
        <v>0</v>
      </c>
      <c r="G30" s="200">
        <v>0</v>
      </c>
      <c r="H30" s="200">
        <v>0</v>
      </c>
      <c r="I30" s="200">
        <v>0</v>
      </c>
      <c r="J30" s="200">
        <v>0</v>
      </c>
      <c r="K30" s="20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v>
      </c>
      <c r="E33" s="26">
        <v>0</v>
      </c>
      <c r="F33" s="26">
        <v>0</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0.03</v>
      </c>
      <c r="D38" s="26">
        <v>0</v>
      </c>
      <c r="E38" s="26">
        <v>0</v>
      </c>
      <c r="F38" s="26">
        <v>0</v>
      </c>
      <c r="G38" s="26">
        <v>0</v>
      </c>
      <c r="H38" s="26">
        <v>0</v>
      </c>
      <c r="I38" s="26">
        <v>0</v>
      </c>
      <c r="J38" s="26">
        <v>0</v>
      </c>
      <c r="K38" s="26">
        <v>0</v>
      </c>
      <c r="L38" s="26">
        <v>0.03</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0.03</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0.2</v>
      </c>
      <c r="D40" s="26">
        <v>0</v>
      </c>
      <c r="E40" s="26">
        <v>0</v>
      </c>
      <c r="F40" s="26">
        <v>0</v>
      </c>
      <c r="G40" s="26">
        <v>0</v>
      </c>
      <c r="H40" s="26">
        <v>0</v>
      </c>
      <c r="I40" s="26">
        <v>0</v>
      </c>
      <c r="J40" s="26">
        <v>0</v>
      </c>
      <c r="K40" s="26">
        <v>0</v>
      </c>
      <c r="L40" s="26">
        <v>0.2</v>
      </c>
      <c r="M40" s="26">
        <v>4</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0.2</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0.03</v>
      </c>
      <c r="D48" s="200">
        <v>0</v>
      </c>
      <c r="E48" s="200">
        <v>0</v>
      </c>
      <c r="F48" s="200">
        <v>0</v>
      </c>
      <c r="G48" s="200">
        <v>0</v>
      </c>
      <c r="H48" s="200">
        <v>0</v>
      </c>
      <c r="I48" s="200">
        <v>0</v>
      </c>
      <c r="J48" s="200">
        <v>0</v>
      </c>
      <c r="K48" s="200">
        <v>0</v>
      </c>
      <c r="L48" s="200">
        <v>0.03</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0.03</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0.2</v>
      </c>
      <c r="D50" s="200">
        <v>0</v>
      </c>
      <c r="E50" s="200">
        <v>0</v>
      </c>
      <c r="F50" s="200">
        <v>0</v>
      </c>
      <c r="G50" s="200">
        <v>0</v>
      </c>
      <c r="H50" s="200">
        <v>0</v>
      </c>
      <c r="I50" s="200">
        <v>0</v>
      </c>
      <c r="J50" s="200">
        <v>0</v>
      </c>
      <c r="K50" s="200">
        <v>0</v>
      </c>
      <c r="L50" s="200">
        <v>0.2</v>
      </c>
      <c r="M50" s="200">
        <v>4</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0.2</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22</v>
      </c>
      <c r="B55" s="208" t="s">
        <v>396</v>
      </c>
      <c r="C55" s="200">
        <v>0</v>
      </c>
      <c r="D55" s="200">
        <v>0</v>
      </c>
      <c r="E55" s="200">
        <v>0</v>
      </c>
      <c r="F55" s="200">
        <v>0</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0.03</v>
      </c>
      <c r="D59" s="211">
        <v>0</v>
      </c>
      <c r="E59" s="211">
        <v>0</v>
      </c>
      <c r="F59" s="211">
        <v>0</v>
      </c>
      <c r="G59" s="211">
        <v>0</v>
      </c>
      <c r="H59" s="211">
        <v>0</v>
      </c>
      <c r="I59" s="211">
        <v>0</v>
      </c>
      <c r="J59" s="211">
        <v>0</v>
      </c>
      <c r="K59" s="211">
        <v>0</v>
      </c>
      <c r="L59" s="211">
        <v>0.03</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0.03</v>
      </c>
      <c r="AG59" s="200">
        <v>0</v>
      </c>
    </row>
    <row r="60" spans="1:33" x14ac:dyDescent="0.25">
      <c r="A60" s="146" t="s">
        <v>405</v>
      </c>
      <c r="B60" s="210" t="s">
        <v>406</v>
      </c>
      <c r="C60" s="211">
        <v>0.2</v>
      </c>
      <c r="D60" s="211">
        <v>0</v>
      </c>
      <c r="E60" s="211">
        <v>0</v>
      </c>
      <c r="F60" s="211">
        <v>0</v>
      </c>
      <c r="G60" s="211">
        <v>0</v>
      </c>
      <c r="H60" s="211">
        <v>0</v>
      </c>
      <c r="I60" s="211">
        <v>0</v>
      </c>
      <c r="J60" s="211">
        <v>0</v>
      </c>
      <c r="K60" s="211">
        <v>0</v>
      </c>
      <c r="L60" s="211">
        <v>0.2</v>
      </c>
      <c r="M60" s="211">
        <v>4</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0.2</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557</v>
      </c>
      <c r="C26" s="157" t="s">
        <v>558</v>
      </c>
      <c r="D26" s="157">
        <v>2025</v>
      </c>
      <c r="E26" s="157" t="s">
        <v>84</v>
      </c>
      <c r="F26" s="157" t="s">
        <v>84</v>
      </c>
      <c r="G26" s="157">
        <v>0.4</v>
      </c>
      <c r="H26" s="157" t="s">
        <v>84</v>
      </c>
      <c r="I26" s="157">
        <v>0</v>
      </c>
      <c r="J26" s="157" t="s">
        <v>84</v>
      </c>
      <c r="K26" s="157" t="s">
        <v>84</v>
      </c>
      <c r="L26" s="157">
        <v>0</v>
      </c>
      <c r="M26" s="157" t="s">
        <v>84</v>
      </c>
      <c r="N26" s="157">
        <v>1</v>
      </c>
      <c r="O26" s="157" t="s">
        <v>559</v>
      </c>
      <c r="P26" s="157" t="s">
        <v>559</v>
      </c>
      <c r="Q26" s="157" t="s">
        <v>559</v>
      </c>
      <c r="R26" s="157" t="s">
        <v>559</v>
      </c>
      <c r="S26" s="157" t="s">
        <v>559</v>
      </c>
      <c r="T26" s="157" t="s">
        <v>559</v>
      </c>
      <c r="U26" s="157" t="s">
        <v>559</v>
      </c>
      <c r="V26" s="157" t="s">
        <v>559</v>
      </c>
      <c r="W26" s="157" t="s">
        <v>559</v>
      </c>
      <c r="X26" s="157" t="s">
        <v>559</v>
      </c>
      <c r="Y26" s="157" t="s">
        <v>559</v>
      </c>
      <c r="Z26" s="157" t="s">
        <v>559</v>
      </c>
      <c r="AA26" s="157" t="s">
        <v>559</v>
      </c>
      <c r="AB26" s="157" t="s">
        <v>559</v>
      </c>
      <c r="AC26" s="157" t="s">
        <v>559</v>
      </c>
      <c r="AD26" s="157" t="s">
        <v>559</v>
      </c>
      <c r="AE26" s="157" t="s">
        <v>559</v>
      </c>
      <c r="AF26" s="157" t="s">
        <v>559</v>
      </c>
      <c r="AG26" s="157" t="s">
        <v>559</v>
      </c>
      <c r="AH26" s="157" t="s">
        <v>559</v>
      </c>
      <c r="AI26" s="157" t="s">
        <v>559</v>
      </c>
      <c r="AJ26" s="157" t="s">
        <v>559</v>
      </c>
      <c r="AK26" s="157" t="s">
        <v>559</v>
      </c>
      <c r="AL26" s="157" t="s">
        <v>559</v>
      </c>
      <c r="AM26" s="157" t="s">
        <v>559</v>
      </c>
      <c r="AN26" s="157" t="s">
        <v>559</v>
      </c>
      <c r="AO26" s="157" t="s">
        <v>559</v>
      </c>
      <c r="AP26" s="157" t="s">
        <v>559</v>
      </c>
      <c r="AQ26" s="158" t="s">
        <v>559</v>
      </c>
      <c r="AR26" s="157" t="s">
        <v>559</v>
      </c>
      <c r="AS26" s="157" t="s">
        <v>559</v>
      </c>
      <c r="AT26" s="157" t="s">
        <v>559</v>
      </c>
      <c r="AU26" s="157" t="s">
        <v>559</v>
      </c>
      <c r="AV26" s="157" t="s">
        <v>559</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O_Ч2_20</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90.75" thickBot="1" x14ac:dyDescent="0.3">
      <c r="A21" s="167" t="s">
        <v>469</v>
      </c>
      <c r="B21" s="168" t="s">
        <v>560</v>
      </c>
    </row>
    <row r="22" spans="1:2" s="134" customFormat="1" ht="16.5" thickBot="1" x14ac:dyDescent="0.3">
      <c r="A22" s="167" t="s">
        <v>470</v>
      </c>
      <c r="B22" s="168" t="s">
        <v>561</v>
      </c>
    </row>
    <row r="23" spans="1:2" s="134" customFormat="1" ht="16.5" thickBot="1" x14ac:dyDescent="0.3">
      <c r="A23" s="167" t="s">
        <v>471</v>
      </c>
      <c r="B23" s="168" t="s">
        <v>558</v>
      </c>
    </row>
    <row r="24" spans="1:2" s="134" customFormat="1" ht="16.5" thickBot="1" x14ac:dyDescent="0.3">
      <c r="A24" s="167" t="s">
        <v>472</v>
      </c>
      <c r="B24" s="168" t="s">
        <v>562</v>
      </c>
    </row>
    <row r="25" spans="1:2" s="134" customFormat="1" ht="16.5" thickBot="1" x14ac:dyDescent="0.3">
      <c r="A25" s="169" t="s">
        <v>473</v>
      </c>
      <c r="B25" s="168">
        <v>2025</v>
      </c>
    </row>
    <row r="26" spans="1:2" s="134" customFormat="1" ht="16.5" thickBot="1" x14ac:dyDescent="0.3">
      <c r="A26" s="170" t="s">
        <v>474</v>
      </c>
      <c r="B26" s="168" t="s">
        <v>563</v>
      </c>
    </row>
    <row r="27" spans="1:2" s="134" customFormat="1" ht="29.25" thickBot="1" x14ac:dyDescent="0.3">
      <c r="A27" s="171" t="s">
        <v>475</v>
      </c>
      <c r="B27" s="172">
        <v>4.574527701271017</v>
      </c>
    </row>
    <row r="28" spans="1:2" s="134" customFormat="1" ht="16.5" thickBot="1" x14ac:dyDescent="0.3">
      <c r="A28" s="173" t="s">
        <v>476</v>
      </c>
      <c r="B28" s="172" t="s">
        <v>564</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565</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566</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566</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567</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567</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557</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568</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569</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570</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26" x14ac:dyDescent="0.25">
      <c r="A25" s="17">
        <v>1</v>
      </c>
      <c r="B25" s="17" t="s">
        <v>522</v>
      </c>
      <c r="C25" s="17" t="s">
        <v>522</v>
      </c>
      <c r="D25" s="17" t="s">
        <v>111</v>
      </c>
      <c r="E25" s="17" t="s">
        <v>523</v>
      </c>
      <c r="F25" s="17" t="s">
        <v>524</v>
      </c>
      <c r="G25" s="17" t="s">
        <v>525</v>
      </c>
      <c r="H25" s="17" t="s">
        <v>525</v>
      </c>
      <c r="I25" s="17">
        <v>2014</v>
      </c>
      <c r="J25" s="17">
        <v>2025</v>
      </c>
      <c r="K25" s="17">
        <v>2014</v>
      </c>
      <c r="L25" s="17">
        <v>10</v>
      </c>
      <c r="M25" s="17">
        <v>10</v>
      </c>
      <c r="N25" s="17">
        <v>0.4</v>
      </c>
      <c r="O25" s="17">
        <v>0.63</v>
      </c>
      <c r="P25" s="17">
        <v>1990</v>
      </c>
      <c r="Q25" s="17" t="s">
        <v>526</v>
      </c>
      <c r="R25" s="17" t="s">
        <v>527</v>
      </c>
      <c r="S25" s="17" t="s">
        <v>84</v>
      </c>
      <c r="T25" s="17" t="s">
        <v>84</v>
      </c>
    </row>
    <row r="26" spans="1:20" s="33" customFormat="1" ht="126" x14ac:dyDescent="0.25">
      <c r="A26" s="17">
        <v>2</v>
      </c>
      <c r="B26" s="17" t="s">
        <v>522</v>
      </c>
      <c r="C26" s="17" t="s">
        <v>522</v>
      </c>
      <c r="D26" s="17" t="s">
        <v>528</v>
      </c>
      <c r="E26" s="17" t="s">
        <v>529</v>
      </c>
      <c r="F26" s="17" t="s">
        <v>530</v>
      </c>
      <c r="G26" s="17" t="s">
        <v>529</v>
      </c>
      <c r="H26" s="17" t="s">
        <v>530</v>
      </c>
      <c r="I26" s="17">
        <v>1971</v>
      </c>
      <c r="J26" s="17">
        <v>2025</v>
      </c>
      <c r="K26" s="17">
        <v>1971</v>
      </c>
      <c r="L26" s="17">
        <v>10</v>
      </c>
      <c r="M26" s="17">
        <v>10</v>
      </c>
      <c r="N26" s="17">
        <v>0.4</v>
      </c>
      <c r="O26" s="17">
        <v>0.63</v>
      </c>
      <c r="P26" s="17">
        <v>1990</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38" t="s">
        <v>107</v>
      </c>
      <c r="C28" s="238"/>
      <c r="D28" s="238"/>
      <c r="E28" s="238"/>
      <c r="F28" s="238"/>
      <c r="G28" s="238"/>
      <c r="H28" s="238"/>
      <c r="I28" s="238"/>
      <c r="J28" s="238"/>
      <c r="K28" s="238"/>
      <c r="L28" s="238"/>
      <c r="M28" s="238"/>
      <c r="N28" s="238"/>
      <c r="O28" s="238"/>
      <c r="P28" s="238"/>
      <c r="Q28" s="238"/>
      <c r="R28" s="238"/>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8:R28"/>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32"/>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26" x14ac:dyDescent="0.25">
      <c r="A25" s="43">
        <v>1</v>
      </c>
      <c r="B25" s="17"/>
      <c r="C25" s="17" t="s">
        <v>531</v>
      </c>
      <c r="D25" s="17"/>
      <c r="E25" s="17" t="s">
        <v>532</v>
      </c>
      <c r="F25" s="17"/>
      <c r="G25" s="17">
        <v>10</v>
      </c>
      <c r="H25" s="17"/>
      <c r="I25" s="17">
        <v>10</v>
      </c>
      <c r="J25" s="17"/>
      <c r="K25" s="17">
        <v>1</v>
      </c>
      <c r="L25" s="17">
        <v>1</v>
      </c>
      <c r="M25" s="17"/>
      <c r="N25" s="17" t="s">
        <v>533</v>
      </c>
      <c r="O25" s="17"/>
      <c r="P25" s="17" t="s">
        <v>534</v>
      </c>
      <c r="Q25" s="17"/>
      <c r="R25" s="17"/>
      <c r="S25" s="17" t="s">
        <v>84</v>
      </c>
      <c r="T25" s="17" t="s">
        <v>84</v>
      </c>
      <c r="U25" s="17" t="s">
        <v>84</v>
      </c>
      <c r="V25" s="17"/>
      <c r="W25" s="17" t="s">
        <v>535</v>
      </c>
      <c r="X25" s="17" t="s">
        <v>526</v>
      </c>
      <c r="Y25" s="17" t="s">
        <v>536</v>
      </c>
      <c r="Z25" s="17" t="s">
        <v>84</v>
      </c>
      <c r="AA25" s="17" t="s">
        <v>84</v>
      </c>
    </row>
    <row r="26" spans="1:27" s="33" customFormat="1" ht="126" x14ac:dyDescent="0.25">
      <c r="A26" s="43">
        <v>2</v>
      </c>
      <c r="B26" s="17" t="s">
        <v>537</v>
      </c>
      <c r="C26" s="17" t="s">
        <v>537</v>
      </c>
      <c r="D26" s="17" t="s">
        <v>538</v>
      </c>
      <c r="E26" s="17" t="s">
        <v>538</v>
      </c>
      <c r="F26" s="17">
        <v>0.4</v>
      </c>
      <c r="G26" s="17">
        <v>0.4</v>
      </c>
      <c r="H26" s="17">
        <v>0.4</v>
      </c>
      <c r="I26" s="17">
        <v>0.4</v>
      </c>
      <c r="J26" s="17">
        <v>1971</v>
      </c>
      <c r="K26" s="17">
        <v>1</v>
      </c>
      <c r="L26" s="17">
        <v>1</v>
      </c>
      <c r="M26" s="17" t="s">
        <v>539</v>
      </c>
      <c r="N26" s="17" t="s">
        <v>540</v>
      </c>
      <c r="O26" s="17" t="s">
        <v>541</v>
      </c>
      <c r="P26" s="17" t="s">
        <v>541</v>
      </c>
      <c r="Q26" s="17">
        <v>0.25</v>
      </c>
      <c r="R26" s="17">
        <v>0.25</v>
      </c>
      <c r="S26" s="17" t="s">
        <v>84</v>
      </c>
      <c r="T26" s="17">
        <v>1990</v>
      </c>
      <c r="U26" s="17">
        <v>1</v>
      </c>
      <c r="V26" s="17" t="s">
        <v>542</v>
      </c>
      <c r="W26" s="17" t="s">
        <v>542</v>
      </c>
      <c r="X26" s="17" t="s">
        <v>526</v>
      </c>
      <c r="Y26" s="17" t="s">
        <v>536</v>
      </c>
      <c r="Z26" s="17" t="s">
        <v>84</v>
      </c>
      <c r="AA26" s="17" t="s">
        <v>84</v>
      </c>
    </row>
    <row r="27" spans="1:27" s="33" customFormat="1" ht="126" x14ac:dyDescent="0.25">
      <c r="A27" s="43">
        <v>3</v>
      </c>
      <c r="B27" s="17" t="s">
        <v>543</v>
      </c>
      <c r="C27" s="17" t="s">
        <v>543</v>
      </c>
      <c r="D27" s="17" t="s">
        <v>544</v>
      </c>
      <c r="E27" s="17" t="s">
        <v>544</v>
      </c>
      <c r="F27" s="17">
        <v>0.4</v>
      </c>
      <c r="G27" s="17">
        <v>0.4</v>
      </c>
      <c r="H27" s="17">
        <v>0.4</v>
      </c>
      <c r="I27" s="17">
        <v>0.4</v>
      </c>
      <c r="J27" s="17">
        <v>1971</v>
      </c>
      <c r="K27" s="17">
        <v>1</v>
      </c>
      <c r="L27" s="17">
        <v>1</v>
      </c>
      <c r="M27" s="17" t="s">
        <v>545</v>
      </c>
      <c r="N27" s="17" t="s">
        <v>540</v>
      </c>
      <c r="O27" s="17" t="s">
        <v>541</v>
      </c>
      <c r="P27" s="17" t="s">
        <v>541</v>
      </c>
      <c r="Q27" s="17">
        <v>2.5000000000000001E-2</v>
      </c>
      <c r="R27" s="17">
        <v>2.5000000000000001E-2</v>
      </c>
      <c r="S27" s="17" t="s">
        <v>84</v>
      </c>
      <c r="T27" s="17">
        <v>1990</v>
      </c>
      <c r="U27" s="17">
        <v>1</v>
      </c>
      <c r="V27" s="17" t="s">
        <v>542</v>
      </c>
      <c r="W27" s="17" t="s">
        <v>542</v>
      </c>
      <c r="X27" s="17" t="s">
        <v>526</v>
      </c>
      <c r="Y27" s="17" t="s">
        <v>536</v>
      </c>
      <c r="Z27" s="17" t="s">
        <v>84</v>
      </c>
      <c r="AA27" s="17" t="s">
        <v>84</v>
      </c>
    </row>
    <row r="28" spans="1:27" s="33" customFormat="1" ht="126" x14ac:dyDescent="0.25">
      <c r="A28" s="43">
        <v>4</v>
      </c>
      <c r="B28" s="17" t="s">
        <v>546</v>
      </c>
      <c r="C28" s="17" t="s">
        <v>546</v>
      </c>
      <c r="D28" s="17" t="s">
        <v>547</v>
      </c>
      <c r="E28" s="17" t="s">
        <v>547</v>
      </c>
      <c r="F28" s="17">
        <v>0.4</v>
      </c>
      <c r="G28" s="17">
        <v>0.4</v>
      </c>
      <c r="H28" s="17">
        <v>0.4</v>
      </c>
      <c r="I28" s="17">
        <v>0.4</v>
      </c>
      <c r="J28" s="17">
        <v>1971</v>
      </c>
      <c r="K28" s="17">
        <v>1</v>
      </c>
      <c r="L28" s="17">
        <v>1</v>
      </c>
      <c r="M28" s="17" t="s">
        <v>548</v>
      </c>
      <c r="N28" s="17" t="s">
        <v>540</v>
      </c>
      <c r="O28" s="17" t="s">
        <v>541</v>
      </c>
      <c r="P28" s="17" t="s">
        <v>541</v>
      </c>
      <c r="Q28" s="17">
        <v>1.6E-2</v>
      </c>
      <c r="R28" s="17">
        <v>0.02</v>
      </c>
      <c r="S28" s="17" t="s">
        <v>84</v>
      </c>
      <c r="T28" s="17">
        <v>1990</v>
      </c>
      <c r="U28" s="17">
        <v>1</v>
      </c>
      <c r="V28" s="17" t="s">
        <v>542</v>
      </c>
      <c r="W28" s="17" t="s">
        <v>542</v>
      </c>
      <c r="X28" s="17" t="s">
        <v>526</v>
      </c>
      <c r="Y28" s="17" t="s">
        <v>536</v>
      </c>
      <c r="Z28" s="17" t="s">
        <v>84</v>
      </c>
      <c r="AA28" s="17" t="s">
        <v>84</v>
      </c>
    </row>
    <row r="29" spans="1:27" s="33" customFormat="1" ht="126" x14ac:dyDescent="0.25">
      <c r="A29" s="43">
        <v>5</v>
      </c>
      <c r="B29" s="17" t="s">
        <v>549</v>
      </c>
      <c r="C29" s="17" t="s">
        <v>549</v>
      </c>
      <c r="D29" s="17" t="s">
        <v>550</v>
      </c>
      <c r="E29" s="17" t="s">
        <v>550</v>
      </c>
      <c r="F29" s="17">
        <v>0.4</v>
      </c>
      <c r="G29" s="17">
        <v>0.4</v>
      </c>
      <c r="H29" s="17">
        <v>0.4</v>
      </c>
      <c r="I29" s="17">
        <v>0.4</v>
      </c>
      <c r="J29" s="17">
        <v>1971</v>
      </c>
      <c r="K29" s="17">
        <v>1</v>
      </c>
      <c r="L29" s="17">
        <v>1</v>
      </c>
      <c r="M29" s="17" t="s">
        <v>548</v>
      </c>
      <c r="N29" s="17" t="s">
        <v>540</v>
      </c>
      <c r="O29" s="17" t="s">
        <v>541</v>
      </c>
      <c r="P29" s="17" t="s">
        <v>541</v>
      </c>
      <c r="Q29" s="17">
        <v>0.02</v>
      </c>
      <c r="R29" s="17">
        <v>0.02</v>
      </c>
      <c r="S29" s="17" t="s">
        <v>84</v>
      </c>
      <c r="T29" s="17">
        <v>1990</v>
      </c>
      <c r="U29" s="17">
        <v>1</v>
      </c>
      <c r="V29" s="17" t="s">
        <v>542</v>
      </c>
      <c r="W29" s="17" t="s">
        <v>542</v>
      </c>
      <c r="X29" s="17" t="s">
        <v>526</v>
      </c>
      <c r="Y29" s="17" t="s">
        <v>536</v>
      </c>
      <c r="Z29" s="17" t="s">
        <v>84</v>
      </c>
      <c r="AA29" s="17" t="s">
        <v>84</v>
      </c>
    </row>
    <row r="30" spans="1:27" s="33" customFormat="1" ht="126" x14ac:dyDescent="0.25">
      <c r="A30" s="43">
        <v>6</v>
      </c>
      <c r="B30" s="17" t="s">
        <v>551</v>
      </c>
      <c r="C30" s="17" t="s">
        <v>551</v>
      </c>
      <c r="D30" s="17" t="s">
        <v>552</v>
      </c>
      <c r="E30" s="17" t="s">
        <v>552</v>
      </c>
      <c r="F30" s="17">
        <v>0.4</v>
      </c>
      <c r="G30" s="17">
        <v>0.4</v>
      </c>
      <c r="H30" s="17">
        <v>0.4</v>
      </c>
      <c r="I30" s="17">
        <v>0.4</v>
      </c>
      <c r="J30" s="17">
        <v>1971</v>
      </c>
      <c r="K30" s="17">
        <v>1</v>
      </c>
      <c r="L30" s="17">
        <v>1</v>
      </c>
      <c r="M30" s="17" t="s">
        <v>540</v>
      </c>
      <c r="N30" s="17" t="s">
        <v>540</v>
      </c>
      <c r="O30" s="17" t="s">
        <v>541</v>
      </c>
      <c r="P30" s="17" t="s">
        <v>541</v>
      </c>
      <c r="Q30" s="17">
        <v>1.6E-2</v>
      </c>
      <c r="R30" s="17">
        <v>1.6E-2</v>
      </c>
      <c r="S30" s="17" t="s">
        <v>84</v>
      </c>
      <c r="T30" s="17">
        <v>1990</v>
      </c>
      <c r="U30" s="17">
        <v>1</v>
      </c>
      <c r="V30" s="17" t="s">
        <v>542</v>
      </c>
      <c r="W30" s="17" t="s">
        <v>542</v>
      </c>
      <c r="X30" s="17" t="s">
        <v>526</v>
      </c>
      <c r="Y30" s="17" t="s">
        <v>536</v>
      </c>
      <c r="Z30" s="17" t="s">
        <v>84</v>
      </c>
      <c r="AA30" s="17" t="s">
        <v>84</v>
      </c>
    </row>
    <row r="31" spans="1:27" s="33" customFormat="1" ht="126" x14ac:dyDescent="0.25">
      <c r="A31" s="43">
        <v>7</v>
      </c>
      <c r="B31" s="17" t="s">
        <v>553</v>
      </c>
      <c r="C31" s="17" t="s">
        <v>553</v>
      </c>
      <c r="D31" s="17" t="s">
        <v>554</v>
      </c>
      <c r="E31" s="17" t="s">
        <v>554</v>
      </c>
      <c r="F31" s="17">
        <v>0.4</v>
      </c>
      <c r="G31" s="17">
        <v>0.4</v>
      </c>
      <c r="H31" s="17">
        <v>0.4</v>
      </c>
      <c r="I31" s="17">
        <v>0.4</v>
      </c>
      <c r="J31" s="17">
        <v>1971</v>
      </c>
      <c r="K31" s="17">
        <v>1</v>
      </c>
      <c r="L31" s="17">
        <v>1</v>
      </c>
      <c r="M31" s="17" t="s">
        <v>555</v>
      </c>
      <c r="N31" s="17" t="s">
        <v>540</v>
      </c>
      <c r="O31" s="17" t="s">
        <v>541</v>
      </c>
      <c r="P31" s="17" t="s">
        <v>541</v>
      </c>
      <c r="Q31" s="17">
        <v>0.02</v>
      </c>
      <c r="R31" s="17">
        <v>0.02</v>
      </c>
      <c r="S31" s="17" t="s">
        <v>84</v>
      </c>
      <c r="T31" s="17">
        <v>1990</v>
      </c>
      <c r="U31" s="17">
        <v>1</v>
      </c>
      <c r="V31" s="17" t="s">
        <v>542</v>
      </c>
      <c r="W31" s="17" t="s">
        <v>542</v>
      </c>
      <c r="X31" s="17" t="s">
        <v>526</v>
      </c>
      <c r="Y31" s="17" t="s">
        <v>536</v>
      </c>
      <c r="Z31" s="17" t="s">
        <v>84</v>
      </c>
      <c r="AA31" s="17" t="s">
        <v>84</v>
      </c>
    </row>
    <row r="32" spans="1:27" s="36" customFormat="1" ht="12.75" x14ac:dyDescent="0.2">
      <c r="A32" s="44"/>
      <c r="B32" s="44"/>
      <c r="C32"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O_Ч2_20</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582</v>
      </c>
    </row>
    <row r="23" spans="1:3" ht="42.75" customHeight="1" x14ac:dyDescent="0.25">
      <c r="A23" s="49" t="s">
        <v>16</v>
      </c>
      <c r="B23" s="50" t="s">
        <v>138</v>
      </c>
      <c r="C23" s="25" t="s">
        <v>560</v>
      </c>
    </row>
    <row r="24" spans="1:3" ht="63" customHeight="1" x14ac:dyDescent="0.25">
      <c r="A24" s="49" t="s">
        <v>18</v>
      </c>
      <c r="B24" s="50" t="s">
        <v>139</v>
      </c>
      <c r="C24" s="25" t="s">
        <v>562</v>
      </c>
    </row>
    <row r="25" spans="1:3" ht="63" customHeight="1" x14ac:dyDescent="0.25">
      <c r="A25" s="49" t="s">
        <v>20</v>
      </c>
      <c r="B25" s="50" t="s">
        <v>140</v>
      </c>
      <c r="C25" s="25" t="s">
        <v>190</v>
      </c>
    </row>
    <row r="26" spans="1:3" ht="42.75" customHeight="1" x14ac:dyDescent="0.25">
      <c r="A26" s="49" t="s">
        <v>22</v>
      </c>
      <c r="B26" s="50" t="s">
        <v>141</v>
      </c>
      <c r="C26" s="25" t="s">
        <v>583</v>
      </c>
    </row>
    <row r="27" spans="1:3" ht="42.75" customHeight="1" x14ac:dyDescent="0.25">
      <c r="A27" s="49" t="s">
        <v>24</v>
      </c>
      <c r="B27" s="50" t="s">
        <v>142</v>
      </c>
      <c r="C27" s="25" t="s">
        <v>584</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563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556</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O_Ч2_20</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3812106.4177258476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18466060.713553317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108917.3262207385</v>
      </c>
      <c r="E65" s="109">
        <f t="shared" si="10"/>
        <v>108917.3262207385</v>
      </c>
      <c r="F65" s="109">
        <f t="shared" si="10"/>
        <v>108917.3262207385</v>
      </c>
      <c r="G65" s="109">
        <f t="shared" si="10"/>
        <v>108917.3262207385</v>
      </c>
      <c r="H65" s="109">
        <f t="shared" si="10"/>
        <v>108917.3262207385</v>
      </c>
      <c r="I65" s="109">
        <f t="shared" si="10"/>
        <v>108917.3262207385</v>
      </c>
      <c r="J65" s="109">
        <f t="shared" si="10"/>
        <v>108917.3262207385</v>
      </c>
      <c r="K65" s="109">
        <f t="shared" si="10"/>
        <v>108917.3262207385</v>
      </c>
      <c r="L65" s="109">
        <f t="shared" si="10"/>
        <v>108917.3262207385</v>
      </c>
      <c r="M65" s="109">
        <f t="shared" si="10"/>
        <v>108917.3262207385</v>
      </c>
      <c r="N65" s="109">
        <f t="shared" si="10"/>
        <v>108917.3262207385</v>
      </c>
      <c r="O65" s="109">
        <f t="shared" si="10"/>
        <v>108917.3262207385</v>
      </c>
      <c r="P65" s="109">
        <f t="shared" si="10"/>
        <v>108917.3262207385</v>
      </c>
      <c r="Q65" s="109">
        <f t="shared" si="10"/>
        <v>108917.3262207385</v>
      </c>
      <c r="R65" s="109">
        <f t="shared" si="10"/>
        <v>108917.3262207385</v>
      </c>
      <c r="S65" s="109">
        <f t="shared" si="10"/>
        <v>108917.3262207385</v>
      </c>
      <c r="T65" s="109">
        <f t="shared" si="10"/>
        <v>108917.3262207385</v>
      </c>
      <c r="U65" s="109">
        <f t="shared" si="10"/>
        <v>108917.3262207385</v>
      </c>
      <c r="V65" s="109">
        <f t="shared" si="10"/>
        <v>108917.3262207385</v>
      </c>
      <c r="W65" s="109">
        <f t="shared" si="10"/>
        <v>108917.3262207385</v>
      </c>
    </row>
    <row r="66" spans="1:23" ht="11.25" customHeight="1" x14ac:dyDescent="0.25">
      <c r="A66" s="74" t="s">
        <v>238</v>
      </c>
      <c r="B66" s="109">
        <f>IF(AND(B45&gt;$B$92,B45&lt;=$B$92+$B$27),B65,0)</f>
        <v>0</v>
      </c>
      <c r="C66" s="109">
        <f t="shared" ref="C66:W66" si="11">IF(AND(C45&gt;$B$92,C45&lt;=$B$92+$B$27),C65+B66,0)</f>
        <v>0</v>
      </c>
      <c r="D66" s="109">
        <f t="shared" si="11"/>
        <v>108917.3262207385</v>
      </c>
      <c r="E66" s="109">
        <f t="shared" si="11"/>
        <v>217834.652441477</v>
      </c>
      <c r="F66" s="109">
        <f t="shared" si="11"/>
        <v>326751.97866221552</v>
      </c>
      <c r="G66" s="109">
        <f t="shared" si="11"/>
        <v>435669.30488295399</v>
      </c>
      <c r="H66" s="109">
        <f t="shared" si="11"/>
        <v>544586.63110369246</v>
      </c>
      <c r="I66" s="109">
        <f t="shared" si="11"/>
        <v>653503.95732443093</v>
      </c>
      <c r="J66" s="109">
        <f t="shared" si="11"/>
        <v>762421.2835451694</v>
      </c>
      <c r="K66" s="109">
        <f t="shared" si="11"/>
        <v>871338.60976590787</v>
      </c>
      <c r="L66" s="109">
        <f t="shared" si="11"/>
        <v>980255.93598664633</v>
      </c>
      <c r="M66" s="109">
        <f t="shared" si="11"/>
        <v>1089173.2622073849</v>
      </c>
      <c r="N66" s="109">
        <f t="shared" si="11"/>
        <v>1198090.5884281234</v>
      </c>
      <c r="O66" s="109">
        <f t="shared" si="11"/>
        <v>1307007.9146488619</v>
      </c>
      <c r="P66" s="109">
        <f t="shared" si="11"/>
        <v>1415925.2408696003</v>
      </c>
      <c r="Q66" s="109">
        <f t="shared" si="11"/>
        <v>1524842.5670903388</v>
      </c>
      <c r="R66" s="109">
        <f t="shared" si="11"/>
        <v>1633759.8933110773</v>
      </c>
      <c r="S66" s="109">
        <f t="shared" si="11"/>
        <v>1742677.2195318157</v>
      </c>
      <c r="T66" s="109">
        <f t="shared" si="11"/>
        <v>1851594.5457525542</v>
      </c>
      <c r="U66" s="109">
        <f t="shared" si="11"/>
        <v>1960511.8719732927</v>
      </c>
      <c r="V66" s="109">
        <f t="shared" si="11"/>
        <v>2069429.1981940311</v>
      </c>
      <c r="W66" s="109">
        <f t="shared" si="11"/>
        <v>2178346.5244147698</v>
      </c>
    </row>
    <row r="67" spans="1:23" ht="25.5" customHeight="1" x14ac:dyDescent="0.25">
      <c r="A67" s="110" t="s">
        <v>239</v>
      </c>
      <c r="B67" s="106">
        <f t="shared" ref="B67:W67" si="12">B64-B65</f>
        <v>0</v>
      </c>
      <c r="C67" s="106">
        <f t="shared" si="12"/>
        <v>1867174.4212495829</v>
      </c>
      <c r="D67" s="106">
        <f>D64-D65</f>
        <v>1889113.2982419515</v>
      </c>
      <c r="E67" s="106">
        <f t="shared" si="12"/>
        <v>2084839.2326112308</v>
      </c>
      <c r="F67" s="106">
        <f t="shared" si="12"/>
        <v>2300039.5104138851</v>
      </c>
      <c r="G67" s="106">
        <f t="shared" si="12"/>
        <v>2536679.2955214037</v>
      </c>
      <c r="H67" s="106">
        <f t="shared" si="12"/>
        <v>2796924.4693170865</v>
      </c>
      <c r="I67" s="106">
        <f t="shared" si="12"/>
        <v>3083162.3408728102</v>
      </c>
      <c r="J67" s="106">
        <f t="shared" si="12"/>
        <v>3398024.5119655686</v>
      </c>
      <c r="K67" s="106">
        <f t="shared" si="12"/>
        <v>3744412.1226626863</v>
      </c>
      <c r="L67" s="106">
        <f t="shared" si="12"/>
        <v>4125523.7269789325</v>
      </c>
      <c r="M67" s="106">
        <f t="shared" si="12"/>
        <v>4544886.0743977288</v>
      </c>
      <c r="N67" s="106">
        <f t="shared" si="12"/>
        <v>5006388.1021193005</v>
      </c>
      <c r="O67" s="106">
        <f t="shared" si="12"/>
        <v>5514318.4750459297</v>
      </c>
      <c r="P67" s="106">
        <f t="shared" si="12"/>
        <v>6073407.0460655428</v>
      </c>
      <c r="Q67" s="106">
        <f t="shared" si="12"/>
        <v>6688870.6485107699</v>
      </c>
      <c r="R67" s="106">
        <f t="shared" si="12"/>
        <v>7366463.6761516063</v>
      </c>
      <c r="S67" s="106">
        <f t="shared" si="12"/>
        <v>8112533.9541683188</v>
      </c>
      <c r="T67" s="106">
        <f t="shared" si="12"/>
        <v>8934084.4577368852</v>
      </c>
      <c r="U67" s="106">
        <f t="shared" si="12"/>
        <v>9838841.4936841168</v>
      </c>
      <c r="V67" s="106">
        <f t="shared" si="12"/>
        <v>10835330.025732866</v>
      </c>
      <c r="W67" s="106">
        <f t="shared" si="12"/>
        <v>11932956.895823417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1889113.2982419515</v>
      </c>
      <c r="E69" s="105">
        <f>E67+E68</f>
        <v>2084839.2326112308</v>
      </c>
      <c r="F69" s="105">
        <f t="shared" ref="F69:W69" si="14">F67-F68</f>
        <v>2300039.5104138851</v>
      </c>
      <c r="G69" s="105">
        <f t="shared" si="14"/>
        <v>2536679.2955214037</v>
      </c>
      <c r="H69" s="105">
        <f t="shared" si="14"/>
        <v>2796924.4693170865</v>
      </c>
      <c r="I69" s="105">
        <f t="shared" si="14"/>
        <v>3083162.3408728102</v>
      </c>
      <c r="J69" s="105">
        <f t="shared" si="14"/>
        <v>3398024.5119655686</v>
      </c>
      <c r="K69" s="105">
        <f t="shared" si="14"/>
        <v>3744412.1226626863</v>
      </c>
      <c r="L69" s="105">
        <f t="shared" si="14"/>
        <v>4125523.7269789325</v>
      </c>
      <c r="M69" s="105">
        <f t="shared" si="14"/>
        <v>4544886.0743977288</v>
      </c>
      <c r="N69" s="105">
        <f t="shared" si="14"/>
        <v>5006388.1021193005</v>
      </c>
      <c r="O69" s="105">
        <f t="shared" si="14"/>
        <v>5514318.4750459297</v>
      </c>
      <c r="P69" s="105">
        <f t="shared" si="14"/>
        <v>6073407.0460655428</v>
      </c>
      <c r="Q69" s="105">
        <f t="shared" si="14"/>
        <v>6688870.6485107699</v>
      </c>
      <c r="R69" s="105">
        <f t="shared" si="14"/>
        <v>7366463.6761516063</v>
      </c>
      <c r="S69" s="105">
        <f t="shared" si="14"/>
        <v>8112533.9541683188</v>
      </c>
      <c r="T69" s="105">
        <f t="shared" si="14"/>
        <v>8934084.4577368852</v>
      </c>
      <c r="U69" s="105">
        <f t="shared" si="14"/>
        <v>9838841.4936841168</v>
      </c>
      <c r="V69" s="105">
        <f t="shared" si="14"/>
        <v>10835330.025732866</v>
      </c>
      <c r="W69" s="105">
        <f t="shared" si="14"/>
        <v>11932956.895823417</v>
      </c>
    </row>
    <row r="70" spans="1:23" ht="12" customHeight="1" x14ac:dyDescent="0.25">
      <c r="A70" s="74" t="s">
        <v>209</v>
      </c>
      <c r="B70" s="102">
        <f t="shared" ref="B70:W70" si="15">-IF(B69&gt;0, B69*$B$35, 0)</f>
        <v>0</v>
      </c>
      <c r="C70" s="102">
        <f t="shared" si="15"/>
        <v>-373434.88424991659</v>
      </c>
      <c r="D70" s="102">
        <f t="shared" si="15"/>
        <v>-377822.65964839031</v>
      </c>
      <c r="E70" s="102">
        <f t="shared" si="15"/>
        <v>-416967.8465222462</v>
      </c>
      <c r="F70" s="102">
        <f t="shared" si="15"/>
        <v>-460007.90208277706</v>
      </c>
      <c r="G70" s="102">
        <f t="shared" si="15"/>
        <v>-507335.85910428077</v>
      </c>
      <c r="H70" s="102">
        <f t="shared" si="15"/>
        <v>-559384.89386341732</v>
      </c>
      <c r="I70" s="102">
        <f t="shared" si="15"/>
        <v>-616632.46817456209</v>
      </c>
      <c r="J70" s="102">
        <f t="shared" si="15"/>
        <v>-679604.90239311382</v>
      </c>
      <c r="K70" s="102">
        <f t="shared" si="15"/>
        <v>-748882.42453253735</v>
      </c>
      <c r="L70" s="102">
        <f t="shared" si="15"/>
        <v>-825104.74539578659</v>
      </c>
      <c r="M70" s="102">
        <f t="shared" si="15"/>
        <v>-908977.21487954585</v>
      </c>
      <c r="N70" s="102">
        <f t="shared" si="15"/>
        <v>-1001277.6204238601</v>
      </c>
      <c r="O70" s="102">
        <f t="shared" si="15"/>
        <v>-1102863.6950091859</v>
      </c>
      <c r="P70" s="102">
        <f t="shared" si="15"/>
        <v>-1214681.4092131087</v>
      </c>
      <c r="Q70" s="102">
        <f t="shared" si="15"/>
        <v>-1337774.1297021541</v>
      </c>
      <c r="R70" s="102">
        <f t="shared" si="15"/>
        <v>-1473292.7352303213</v>
      </c>
      <c r="S70" s="102">
        <f t="shared" si="15"/>
        <v>-1622506.7908336639</v>
      </c>
      <c r="T70" s="102">
        <f t="shared" si="15"/>
        <v>-1786816.8915473772</v>
      </c>
      <c r="U70" s="102">
        <f t="shared" si="15"/>
        <v>-1967768.2987368235</v>
      </c>
      <c r="V70" s="102">
        <f t="shared" si="15"/>
        <v>-2167066.0051465733</v>
      </c>
      <c r="W70" s="102">
        <f t="shared" si="15"/>
        <v>-2386591.3791646836</v>
      </c>
    </row>
    <row r="71" spans="1:23" ht="12.75" customHeight="1" thickBot="1" x14ac:dyDescent="0.3">
      <c r="A71" s="111" t="s">
        <v>242</v>
      </c>
      <c r="B71" s="112">
        <f t="shared" ref="B71:W71" si="16">B69+B70</f>
        <v>0</v>
      </c>
      <c r="C71" s="112">
        <f>C69+C70</f>
        <v>1493739.5369996664</v>
      </c>
      <c r="D71" s="112">
        <f t="shared" si="16"/>
        <v>1511290.6385935612</v>
      </c>
      <c r="E71" s="112">
        <f t="shared" si="16"/>
        <v>1667871.3860889846</v>
      </c>
      <c r="F71" s="112">
        <f t="shared" si="16"/>
        <v>1840031.608331108</v>
      </c>
      <c r="G71" s="112">
        <f t="shared" si="16"/>
        <v>2029343.4364171228</v>
      </c>
      <c r="H71" s="112">
        <f t="shared" si="16"/>
        <v>2237539.5754536693</v>
      </c>
      <c r="I71" s="112">
        <f t="shared" si="16"/>
        <v>2466529.8726982484</v>
      </c>
      <c r="J71" s="112">
        <f t="shared" si="16"/>
        <v>2718419.6095724548</v>
      </c>
      <c r="K71" s="112">
        <f t="shared" si="16"/>
        <v>2995529.6981301489</v>
      </c>
      <c r="L71" s="112">
        <f t="shared" si="16"/>
        <v>3300418.9815831459</v>
      </c>
      <c r="M71" s="112">
        <f t="shared" si="16"/>
        <v>3635908.8595181829</v>
      </c>
      <c r="N71" s="112">
        <f t="shared" si="16"/>
        <v>4005110.4816954406</v>
      </c>
      <c r="O71" s="112">
        <f t="shared" si="16"/>
        <v>4411454.7800367437</v>
      </c>
      <c r="P71" s="112">
        <f t="shared" si="16"/>
        <v>4858725.6368524339</v>
      </c>
      <c r="Q71" s="112">
        <f t="shared" si="16"/>
        <v>5351096.5188086163</v>
      </c>
      <c r="R71" s="112">
        <f t="shared" si="16"/>
        <v>5893170.9409212852</v>
      </c>
      <c r="S71" s="112">
        <f t="shared" si="16"/>
        <v>6490027.1633346546</v>
      </c>
      <c r="T71" s="112">
        <f t="shared" si="16"/>
        <v>7147267.566189508</v>
      </c>
      <c r="U71" s="112">
        <f t="shared" si="16"/>
        <v>7871073.194947293</v>
      </c>
      <c r="V71" s="112">
        <f t="shared" si="16"/>
        <v>8668264.0205862932</v>
      </c>
      <c r="W71" s="112">
        <f t="shared" si="16"/>
        <v>9546365.5166587345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1889113.2982419515</v>
      </c>
      <c r="E74" s="106">
        <f t="shared" si="18"/>
        <v>2084839.2326112308</v>
      </c>
      <c r="F74" s="106">
        <f t="shared" si="18"/>
        <v>2300039.5104138851</v>
      </c>
      <c r="G74" s="106">
        <f t="shared" si="18"/>
        <v>2536679.2955214037</v>
      </c>
      <c r="H74" s="106">
        <f t="shared" si="18"/>
        <v>2796924.4693170865</v>
      </c>
      <c r="I74" s="106">
        <f t="shared" si="18"/>
        <v>3083162.3408728102</v>
      </c>
      <c r="J74" s="106">
        <f t="shared" si="18"/>
        <v>3398024.5119655686</v>
      </c>
      <c r="K74" s="106">
        <f t="shared" si="18"/>
        <v>3744412.1226626863</v>
      </c>
      <c r="L74" s="106">
        <f t="shared" si="18"/>
        <v>4125523.7269789325</v>
      </c>
      <c r="M74" s="106">
        <f t="shared" si="18"/>
        <v>4544886.0743977288</v>
      </c>
      <c r="N74" s="106">
        <f t="shared" si="18"/>
        <v>5006388.1021193005</v>
      </c>
      <c r="O74" s="106">
        <f t="shared" si="18"/>
        <v>5514318.4750459297</v>
      </c>
      <c r="P74" s="106">
        <f t="shared" si="18"/>
        <v>6073407.0460655428</v>
      </c>
      <c r="Q74" s="106">
        <f t="shared" si="18"/>
        <v>6688870.6485107699</v>
      </c>
      <c r="R74" s="106">
        <f t="shared" si="18"/>
        <v>7366463.6761516063</v>
      </c>
      <c r="S74" s="106">
        <f t="shared" si="18"/>
        <v>8112533.9541683188</v>
      </c>
      <c r="T74" s="106">
        <f t="shared" si="18"/>
        <v>8934084.4577368852</v>
      </c>
      <c r="U74" s="106">
        <f t="shared" si="18"/>
        <v>9838841.4936841168</v>
      </c>
      <c r="V74" s="106">
        <f t="shared" si="18"/>
        <v>10835330.025732866</v>
      </c>
      <c r="W74" s="106">
        <f t="shared" si="18"/>
        <v>11932956.895823417</v>
      </c>
    </row>
    <row r="75" spans="1:23" ht="12" customHeight="1" x14ac:dyDescent="0.25">
      <c r="A75" s="74" t="s">
        <v>237</v>
      </c>
      <c r="B75" s="102">
        <f t="shared" ref="B75:W75" si="19">B65</f>
        <v>0</v>
      </c>
      <c r="C75" s="102">
        <f t="shared" si="19"/>
        <v>0</v>
      </c>
      <c r="D75" s="102">
        <f t="shared" si="19"/>
        <v>108917.3262207385</v>
      </c>
      <c r="E75" s="102">
        <f t="shared" si="19"/>
        <v>108917.3262207385</v>
      </c>
      <c r="F75" s="102">
        <f t="shared" si="19"/>
        <v>108917.3262207385</v>
      </c>
      <c r="G75" s="102">
        <f t="shared" si="19"/>
        <v>108917.3262207385</v>
      </c>
      <c r="H75" s="102">
        <f t="shared" si="19"/>
        <v>108917.3262207385</v>
      </c>
      <c r="I75" s="102">
        <f t="shared" si="19"/>
        <v>108917.3262207385</v>
      </c>
      <c r="J75" s="102">
        <f t="shared" si="19"/>
        <v>108917.3262207385</v>
      </c>
      <c r="K75" s="102">
        <f t="shared" si="19"/>
        <v>108917.3262207385</v>
      </c>
      <c r="L75" s="102">
        <f t="shared" si="19"/>
        <v>108917.3262207385</v>
      </c>
      <c r="M75" s="102">
        <f t="shared" si="19"/>
        <v>108917.3262207385</v>
      </c>
      <c r="N75" s="102">
        <f t="shared" si="19"/>
        <v>108917.3262207385</v>
      </c>
      <c r="O75" s="102">
        <f t="shared" si="19"/>
        <v>108917.3262207385</v>
      </c>
      <c r="P75" s="102">
        <f t="shared" si="19"/>
        <v>108917.3262207385</v>
      </c>
      <c r="Q75" s="102">
        <f t="shared" si="19"/>
        <v>108917.3262207385</v>
      </c>
      <c r="R75" s="102">
        <f t="shared" si="19"/>
        <v>108917.3262207385</v>
      </c>
      <c r="S75" s="102">
        <f t="shared" si="19"/>
        <v>108917.3262207385</v>
      </c>
      <c r="T75" s="102">
        <f t="shared" si="19"/>
        <v>108917.3262207385</v>
      </c>
      <c r="U75" s="102">
        <f t="shared" si="19"/>
        <v>108917.3262207385</v>
      </c>
      <c r="V75" s="102">
        <f t="shared" si="19"/>
        <v>108917.3262207385</v>
      </c>
      <c r="W75" s="102">
        <f t="shared" si="19"/>
        <v>108917.3262207385</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-377822.65964839031</v>
      </c>
      <c r="E77" s="109">
        <f>IF(SUM($B$70:E70)+SUM($B$77:D77)&gt;0,0,SUM($B$70:E70)-SUM($B$77:D77))</f>
        <v>-416967.84652224614</v>
      </c>
      <c r="F77" s="109">
        <f>IF(SUM($B$70:F70)+SUM($B$77:E77)&gt;0,0,SUM($B$70:F70)-SUM($B$77:E77))</f>
        <v>-460007.90208277712</v>
      </c>
      <c r="G77" s="109">
        <f>IF(SUM($B$70:G70)+SUM($B$77:F77)&gt;0,0,SUM($B$70:G70)-SUM($B$77:F77))</f>
        <v>-507335.85910428059</v>
      </c>
      <c r="H77" s="109">
        <f>IF(SUM($B$70:H70)+SUM($B$77:G77)&gt;0,0,SUM($B$70:H70)-SUM($B$77:G77))</f>
        <v>-559384.89386341721</v>
      </c>
      <c r="I77" s="109">
        <f>IF(SUM($B$70:I70)+SUM($B$77:H77)&gt;0,0,SUM($B$70:I70)-SUM($B$77:H77))</f>
        <v>-616632.46817456232</v>
      </c>
      <c r="J77" s="109">
        <f>IF(SUM($B$70:J70)+SUM($B$77:I77)&gt;0,0,SUM($B$70:J70)-SUM($B$77:I77))</f>
        <v>-679604.90239311382</v>
      </c>
      <c r="K77" s="109">
        <f>IF(SUM($B$70:K70)+SUM($B$77:J77)&gt;0,0,SUM($B$70:K70)-SUM($B$77:J77))</f>
        <v>-748882.42453253735</v>
      </c>
      <c r="L77" s="109">
        <f>IF(SUM($B$70:L70)+SUM($B$77:K77)&gt;0,0,SUM($B$70:L70)-SUM($B$77:K77))</f>
        <v>-825104.74539578706</v>
      </c>
      <c r="M77" s="109">
        <f>IF(SUM($B$70:M70)+SUM($B$77:L77)&gt;0,0,SUM($B$70:M70)-SUM($B$77:L77))</f>
        <v>-908977.21487954631</v>
      </c>
      <c r="N77" s="109">
        <f>IF(SUM($B$70:N70)+SUM($B$77:M77)&gt;0,0,SUM($B$70:N70)-SUM($B$77:M77))</f>
        <v>-1001277.6204238599</v>
      </c>
      <c r="O77" s="109">
        <f>IF(SUM($B$70:O70)+SUM($B$77:N77)&gt;0,0,SUM($B$70:O70)-SUM($B$77:N77))</f>
        <v>-1102863.6950091859</v>
      </c>
      <c r="P77" s="109">
        <f>IF(SUM($B$70:P70)+SUM($B$77:O77)&gt;0,0,SUM($B$70:P70)-SUM($B$77:O77))</f>
        <v>-1214681.4092131089</v>
      </c>
      <c r="Q77" s="109">
        <f>IF(SUM($B$70:Q70)+SUM($B$77:P77)&gt;0,0,SUM($B$70:Q70)-SUM($B$77:P77))</f>
        <v>-1337774.1297021545</v>
      </c>
      <c r="R77" s="109">
        <f>IF(SUM($B$70:R70)+SUM($B$77:Q77)&gt;0,0,SUM($B$70:R70)-SUM($B$77:Q77))</f>
        <v>-1473292.7352303211</v>
      </c>
      <c r="S77" s="109">
        <f>IF(SUM($B$70:S70)+SUM($B$77:R77)&gt;0,0,SUM($B$70:S70)-SUM($B$77:R77))</f>
        <v>-1622506.7908336632</v>
      </c>
      <c r="T77" s="109">
        <f>IF(SUM($B$70:T70)+SUM($B$77:S77)&gt;0,0,SUM($B$70:T70)-SUM($B$77:S77))</f>
        <v>-1786816.8915473782</v>
      </c>
      <c r="U77" s="109">
        <f>IF(SUM($B$70:U70)+SUM($B$77:T77)&gt;0,0,SUM($B$70:U70)-SUM($B$77:T77))</f>
        <v>-1967768.2987368219</v>
      </c>
      <c r="V77" s="109">
        <f>IF(SUM($B$70:V70)+SUM($B$77:U77)&gt;0,0,SUM($B$70:V70)-SUM($B$77:U77))</f>
        <v>-2167066.0051465742</v>
      </c>
      <c r="W77" s="109">
        <f>IF(SUM($B$70:W70)+SUM($B$77:V77)&gt;0,0,SUM($B$70:W70)-SUM($B$77:V77))</f>
        <v>-2386591.3791646846</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1607087.453138513</v>
      </c>
      <c r="E82" s="106">
        <f t="shared" si="24"/>
        <v>1757217.1302164034</v>
      </c>
      <c r="F82" s="106">
        <f t="shared" si="24"/>
        <v>1927429.9181151893</v>
      </c>
      <c r="G82" s="106">
        <f t="shared" si="24"/>
        <v>2114597.7954707183</v>
      </c>
      <c r="H82" s="106">
        <f t="shared" si="24"/>
        <v>2320433.3956384477</v>
      </c>
      <c r="I82" s="106">
        <f t="shared" si="24"/>
        <v>2546824.4231070224</v>
      </c>
      <c r="J82" s="106">
        <f t="shared" si="24"/>
        <v>2795851.7300275257</v>
      </c>
      <c r="K82" s="106">
        <f t="shared" si="24"/>
        <v>3069809.274624784</v>
      </c>
      <c r="L82" s="106">
        <f t="shared" si="24"/>
        <v>3371226.1587158674</v>
      </c>
      <c r="M82" s="106">
        <f t="shared" si="24"/>
        <v>3702890.9623406497</v>
      </c>
      <c r="N82" s="106">
        <f t="shared" si="24"/>
        <v>4067878.6164876302</v>
      </c>
      <c r="O82" s="106">
        <f t="shared" si="24"/>
        <v>4469580.0803084271</v>
      </c>
      <c r="P82" s="106">
        <f t="shared" si="24"/>
        <v>4911735.1173148192</v>
      </c>
      <c r="Q82" s="106">
        <f t="shared" si="24"/>
        <v>5398468.4961284399</v>
      </c>
      <c r="R82" s="106">
        <f t="shared" si="24"/>
        <v>5934329.9757215483</v>
      </c>
      <c r="S82" s="106">
        <f t="shared" si="24"/>
        <v>6524338.4730973309</v>
      </c>
      <c r="T82" s="106">
        <f t="shared" si="24"/>
        <v>7174030.8533969959</v>
      </c>
      <c r="U82" s="106">
        <f t="shared" si="24"/>
        <v>7889515.8289169176</v>
      </c>
      <c r="V82" s="106">
        <f t="shared" si="24"/>
        <v>8677533.5049457625</v>
      </c>
      <c r="W82" s="106">
        <f t="shared" si="24"/>
        <v>9545521.1672140229</v>
      </c>
    </row>
    <row r="83" spans="1:23" ht="12" customHeight="1" x14ac:dyDescent="0.25">
      <c r="A83" s="94" t="s">
        <v>249</v>
      </c>
      <c r="B83" s="106">
        <f>SUM($B$82:B82)</f>
        <v>0</v>
      </c>
      <c r="C83" s="106">
        <f>SUM(B82:C82)</f>
        <v>977375.2548747079</v>
      </c>
      <c r="D83" s="106">
        <f>SUM(B82:D82)</f>
        <v>2584462.7080132207</v>
      </c>
      <c r="E83" s="106">
        <f>SUM($B$82:E82)</f>
        <v>4341679.8382296246</v>
      </c>
      <c r="F83" s="106">
        <f>SUM($B$82:F82)</f>
        <v>6269109.7563448139</v>
      </c>
      <c r="G83" s="106">
        <f>SUM($B$82:G82)</f>
        <v>8383707.5518155321</v>
      </c>
      <c r="H83" s="106">
        <f>SUM($B$82:H82)</f>
        <v>10704140.947453979</v>
      </c>
      <c r="I83" s="106">
        <f>SUM($B$82:I82)</f>
        <v>13250965.370561002</v>
      </c>
      <c r="J83" s="106">
        <f>SUM($B$82:J82)</f>
        <v>16046817.100588527</v>
      </c>
      <c r="K83" s="106">
        <f>SUM($B$82:K82)</f>
        <v>19116626.37521331</v>
      </c>
      <c r="L83" s="106">
        <f>SUM($B$82:L82)</f>
        <v>22487852.533929177</v>
      </c>
      <c r="M83" s="106">
        <f>SUM($B$82:M82)</f>
        <v>26190743.496269826</v>
      </c>
      <c r="N83" s="106">
        <f>SUM($B$82:N82)</f>
        <v>30258622.112757456</v>
      </c>
      <c r="O83" s="106">
        <f>SUM($B$82:O82)</f>
        <v>34728202.193065882</v>
      </c>
      <c r="P83" s="106">
        <f>SUM($B$82:P82)</f>
        <v>39639937.310380697</v>
      </c>
      <c r="Q83" s="106">
        <f>SUM($B$82:Q82)</f>
        <v>45038405.806509137</v>
      </c>
      <c r="R83" s="106">
        <f>SUM($B$82:R82)</f>
        <v>50972735.782230683</v>
      </c>
      <c r="S83" s="106">
        <f>SUM($B$82:S82)</f>
        <v>57497074.255328014</v>
      </c>
      <c r="T83" s="106">
        <f>SUM($B$82:T82)</f>
        <v>64671105.108725011</v>
      </c>
      <c r="U83" s="106">
        <f>SUM($B$82:U82)</f>
        <v>72560620.937641934</v>
      </c>
      <c r="V83" s="106">
        <f>SUM($B$82:V82)</f>
        <v>81238154.442587703</v>
      </c>
      <c r="W83" s="106">
        <f>SUM($B$82:W82)</f>
        <v>90783675.609801725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1422201.2859632859</v>
      </c>
      <c r="E85" s="106">
        <f t="shared" si="26"/>
        <v>1376158.7674965963</v>
      </c>
      <c r="F85" s="106">
        <f t="shared" si="26"/>
        <v>1335805.6175286178</v>
      </c>
      <c r="G85" s="106">
        <f t="shared" si="26"/>
        <v>1296922.4294717161</v>
      </c>
      <c r="H85" s="106">
        <f t="shared" si="26"/>
        <v>1259438.2813077071</v>
      </c>
      <c r="I85" s="106">
        <f t="shared" si="26"/>
        <v>1223286.9565375224</v>
      </c>
      <c r="J85" s="106">
        <f t="shared" si="26"/>
        <v>1188406.5361842648</v>
      </c>
      <c r="K85" s="106">
        <f t="shared" si="26"/>
        <v>1154739.032256538</v>
      </c>
      <c r="L85" s="106">
        <f t="shared" si="26"/>
        <v>1122230.0581389305</v>
      </c>
      <c r="M85" s="106">
        <f t="shared" si="26"/>
        <v>1090828.5318870912</v>
      </c>
      <c r="N85" s="106">
        <f t="shared" si="26"/>
        <v>1060486.4088572389</v>
      </c>
      <c r="O85" s="106">
        <f t="shared" si="26"/>
        <v>1031158.4405008187</v>
      </c>
      <c r="P85" s="106">
        <f t="shared" si="26"/>
        <v>1002801.9565103082</v>
      </c>
      <c r="Q85" s="106">
        <f t="shared" si="26"/>
        <v>975376.66781703208</v>
      </c>
      <c r="R85" s="106">
        <f t="shared" si="26"/>
        <v>948844.48822093906</v>
      </c>
      <c r="S85" s="106">
        <f t="shared" si="26"/>
        <v>923169.37267970934</v>
      </c>
      <c r="T85" s="106">
        <f t="shared" si="26"/>
        <v>898317.17050386302</v>
      </c>
      <c r="U85" s="106">
        <f t="shared" si="26"/>
        <v>874255.49189903913</v>
      </c>
      <c r="V85" s="106">
        <f t="shared" si="26"/>
        <v>850953.58646902826</v>
      </c>
      <c r="W85" s="106">
        <f t="shared" si="26"/>
        <v>828382.23244611348</v>
      </c>
    </row>
    <row r="86" spans="1:23" ht="21.75" customHeight="1" x14ac:dyDescent="0.25">
      <c r="A86" s="110" t="s">
        <v>252</v>
      </c>
      <c r="B86" s="106">
        <f>SUM(B85)</f>
        <v>0</v>
      </c>
      <c r="C86" s="106">
        <f t="shared" ref="C86:W86" si="27">C85+B86</f>
        <v>977375.2548747079</v>
      </c>
      <c r="D86" s="106">
        <f t="shared" si="27"/>
        <v>2399576.5408379938</v>
      </c>
      <c r="E86" s="106">
        <f t="shared" si="27"/>
        <v>3775735.3083345899</v>
      </c>
      <c r="F86" s="106">
        <f t="shared" si="27"/>
        <v>5111540.9258632082</v>
      </c>
      <c r="G86" s="106">
        <f t="shared" si="27"/>
        <v>6408463.3553349245</v>
      </c>
      <c r="H86" s="106">
        <f t="shared" si="27"/>
        <v>7667901.6366426311</v>
      </c>
      <c r="I86" s="106">
        <f t="shared" si="27"/>
        <v>8891188.5931801535</v>
      </c>
      <c r="J86" s="106">
        <f t="shared" si="27"/>
        <v>10079595.129364418</v>
      </c>
      <c r="K86" s="106">
        <f t="shared" si="27"/>
        <v>11234334.161620956</v>
      </c>
      <c r="L86" s="106">
        <f t="shared" si="27"/>
        <v>12356564.219759887</v>
      </c>
      <c r="M86" s="106">
        <f t="shared" si="27"/>
        <v>13447392.751646979</v>
      </c>
      <c r="N86" s="106">
        <f t="shared" si="27"/>
        <v>14507879.160504218</v>
      </c>
      <c r="O86" s="106">
        <f t="shared" si="27"/>
        <v>15539037.601005036</v>
      </c>
      <c r="P86" s="106">
        <f t="shared" si="27"/>
        <v>16541839.557515346</v>
      </c>
      <c r="Q86" s="106">
        <f t="shared" si="27"/>
        <v>17517216.225332379</v>
      </c>
      <c r="R86" s="106">
        <f t="shared" si="27"/>
        <v>18466060.713553317</v>
      </c>
      <c r="S86" s="106">
        <f t="shared" si="27"/>
        <v>19389230.086233027</v>
      </c>
      <c r="T86" s="106">
        <f t="shared" si="27"/>
        <v>20287547.256736889</v>
      </c>
      <c r="U86" s="106">
        <f t="shared" si="27"/>
        <v>21161802.748635929</v>
      </c>
      <c r="V86" s="106">
        <f t="shared" si="27"/>
        <v>22012756.335104957</v>
      </c>
      <c r="W86" s="106">
        <f t="shared" si="27"/>
        <v>22841138.567551069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O_Ч2_20</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2024-10-29T06:46:48Z</dcterms:created>
  <dcterms:modified xsi:type="dcterms:W3CDTF">2025-05-08T09:19:22Z</dcterms:modified>
</cp:coreProperties>
</file>