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I0514_1025902545767\"/>
    </mc:Choice>
  </mc:AlternateContent>
  <xr:revisionPtr revIDLastSave="0" documentId="13_ncr:1_{26A2C9F6-BB53-4007-9D61-87AFD0630E7D}" xr6:coauthVersionLast="47" xr6:coauthVersionMax="47" xr10:uidLastSave="{00000000-0000-0000-0000-000000000000}"/>
  <bookViews>
    <workbookView xWindow="-120" yWindow="-120" windowWidth="29040" windowHeight="15720" xr2:uid="{00000000-000D-0000-FFFF-FFFF00000000}"/>
  </bookViews>
  <sheets>
    <sheet name="Форма 10" sheetId="1" r:id="rId1"/>
  </sheets>
  <definedNames>
    <definedName name="_xlnm._FilterDatabase" localSheetId="0" hidden="1">'Форма 10'!$A$16:$W$136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4" i="1" l="1"/>
  <c r="I44" i="1"/>
  <c r="J44" i="1"/>
  <c r="J42" i="1" s="1"/>
  <c r="K44" i="1"/>
  <c r="L44" i="1"/>
  <c r="M44" i="1"/>
  <c r="N44" i="1"/>
  <c r="O44" i="1"/>
  <c r="P44" i="1"/>
  <c r="D44" i="1"/>
  <c r="J28" i="1" l="1"/>
  <c r="J101" i="1" l="1"/>
  <c r="J100" i="1"/>
  <c r="J27" i="1"/>
  <c r="I118" i="1" l="1"/>
  <c r="J118" i="1"/>
  <c r="K118" i="1"/>
  <c r="L118" i="1"/>
  <c r="M118" i="1"/>
  <c r="N118" i="1"/>
  <c r="P118" i="1"/>
  <c r="R120" i="1"/>
  <c r="S120" i="1" s="1"/>
  <c r="H120" i="1"/>
  <c r="G120" i="1"/>
  <c r="F120" i="1"/>
  <c r="R45" i="1"/>
  <c r="S45" i="1" s="1"/>
  <c r="R46" i="1"/>
  <c r="S46" i="1" s="1"/>
  <c r="H45" i="1"/>
  <c r="G45" i="1"/>
  <c r="F45" i="1"/>
  <c r="H46" i="1"/>
  <c r="G46" i="1"/>
  <c r="F46" i="1"/>
  <c r="H31" i="1"/>
  <c r="H32" i="1"/>
  <c r="H33" i="1"/>
  <c r="H30" i="1"/>
  <c r="F31" i="1"/>
  <c r="F32" i="1"/>
  <c r="F33" i="1"/>
  <c r="F30" i="1"/>
  <c r="F44" i="1" l="1"/>
  <c r="G44" i="1"/>
  <c r="H44" i="1"/>
  <c r="Q45" i="1"/>
  <c r="Q120" i="1"/>
  <c r="Q46" i="1"/>
  <c r="Q44" i="1" l="1"/>
  <c r="Q30" i="1" l="1"/>
  <c r="Q31" i="1"/>
  <c r="Q32" i="1"/>
  <c r="Q33" i="1"/>
  <c r="G33" i="1"/>
  <c r="G32" i="1"/>
  <c r="G31" i="1"/>
  <c r="G30" i="1"/>
  <c r="R30" i="1"/>
  <c r="S30" i="1" s="1"/>
  <c r="R31" i="1"/>
  <c r="S31" i="1" s="1"/>
  <c r="R32" i="1"/>
  <c r="S32" i="1" s="1"/>
  <c r="R33" i="1"/>
  <c r="S33" i="1" s="1"/>
  <c r="E29" i="1"/>
  <c r="H29" i="1"/>
  <c r="I29" i="1"/>
  <c r="J29" i="1"/>
  <c r="J26" i="1" s="1"/>
  <c r="K29" i="1"/>
  <c r="L29" i="1"/>
  <c r="M29" i="1"/>
  <c r="N29" i="1"/>
  <c r="O29" i="1"/>
  <c r="P29" i="1"/>
  <c r="G29" i="1" l="1"/>
  <c r="E118" i="1" l="1"/>
  <c r="F136" i="1" l="1"/>
  <c r="F135" i="1"/>
  <c r="F134" i="1"/>
  <c r="F133" i="1"/>
  <c r="F132" i="1"/>
  <c r="F131" i="1"/>
  <c r="F130" i="1"/>
  <c r="F129" i="1"/>
  <c r="F128" i="1"/>
  <c r="Q128" i="1" s="1"/>
  <c r="F127" i="1"/>
  <c r="Q127" i="1" s="1"/>
  <c r="F126" i="1"/>
  <c r="F125" i="1"/>
  <c r="F124" i="1"/>
  <c r="F123" i="1"/>
  <c r="F105" i="1"/>
  <c r="F104" i="1"/>
  <c r="F101" i="1"/>
  <c r="F100" i="1"/>
  <c r="F99" i="1"/>
  <c r="F98" i="1"/>
  <c r="Q98" i="1" s="1"/>
  <c r="F93" i="1"/>
  <c r="F92" i="1"/>
  <c r="F91" i="1"/>
  <c r="F90" i="1"/>
  <c r="F89" i="1"/>
  <c r="F87" i="1"/>
  <c r="F86" i="1"/>
  <c r="F85" i="1"/>
  <c r="F81" i="1"/>
  <c r="F80" i="1"/>
  <c r="F79" i="1"/>
  <c r="F78" i="1"/>
  <c r="F77" i="1"/>
  <c r="F76" i="1"/>
  <c r="F75" i="1"/>
  <c r="F74" i="1"/>
  <c r="F73" i="1"/>
  <c r="F72" i="1"/>
  <c r="F71" i="1"/>
  <c r="F70" i="1"/>
  <c r="F69" i="1"/>
  <c r="F68" i="1"/>
  <c r="F66" i="1"/>
  <c r="F65" i="1"/>
  <c r="F64" i="1"/>
  <c r="F61" i="1"/>
  <c r="F60" i="1"/>
  <c r="F59" i="1"/>
  <c r="F58" i="1"/>
  <c r="F57" i="1"/>
  <c r="F56" i="1"/>
  <c r="F55" i="1"/>
  <c r="F54" i="1"/>
  <c r="F53" i="1"/>
  <c r="F52" i="1"/>
  <c r="F51" i="1"/>
  <c r="F50" i="1"/>
  <c r="D29" i="1"/>
  <c r="F28" i="1"/>
  <c r="F27" i="1"/>
  <c r="G136" i="1"/>
  <c r="G135" i="1"/>
  <c r="G134" i="1"/>
  <c r="G133" i="1"/>
  <c r="G132" i="1"/>
  <c r="G131" i="1"/>
  <c r="G130" i="1"/>
  <c r="G129" i="1"/>
  <c r="G128" i="1"/>
  <c r="G127" i="1"/>
  <c r="G126" i="1"/>
  <c r="G125" i="1"/>
  <c r="G124" i="1"/>
  <c r="G123" i="1"/>
  <c r="G105" i="1"/>
  <c r="G104" i="1"/>
  <c r="G101" i="1"/>
  <c r="G100" i="1"/>
  <c r="G99" i="1"/>
  <c r="G98" i="1"/>
  <c r="G97" i="1"/>
  <c r="G94" i="1"/>
  <c r="G93" i="1"/>
  <c r="G92" i="1"/>
  <c r="G91" i="1"/>
  <c r="G90" i="1"/>
  <c r="G89" i="1"/>
  <c r="G87" i="1"/>
  <c r="G86" i="1"/>
  <c r="G85" i="1"/>
  <c r="G84" i="1"/>
  <c r="G81" i="1"/>
  <c r="G80" i="1"/>
  <c r="G79" i="1"/>
  <c r="G78" i="1"/>
  <c r="G77" i="1"/>
  <c r="G76" i="1"/>
  <c r="G75" i="1"/>
  <c r="G74" i="1"/>
  <c r="G73" i="1"/>
  <c r="G72" i="1"/>
  <c r="G71" i="1"/>
  <c r="G70" i="1"/>
  <c r="G69" i="1"/>
  <c r="G68" i="1"/>
  <c r="G67" i="1"/>
  <c r="G66" i="1"/>
  <c r="G65" i="1"/>
  <c r="G64" i="1"/>
  <c r="G63" i="1"/>
  <c r="G61" i="1"/>
  <c r="G60" i="1"/>
  <c r="G59" i="1"/>
  <c r="G58" i="1"/>
  <c r="G57" i="1"/>
  <c r="G56" i="1"/>
  <c r="G55" i="1"/>
  <c r="G54" i="1"/>
  <c r="G53" i="1"/>
  <c r="G52" i="1"/>
  <c r="G51" i="1"/>
  <c r="G50" i="1"/>
  <c r="G28" i="1"/>
  <c r="R136" i="1"/>
  <c r="S136" i="1" s="1"/>
  <c r="R135" i="1"/>
  <c r="S135" i="1" s="1"/>
  <c r="R134" i="1"/>
  <c r="S134" i="1" s="1"/>
  <c r="R133" i="1"/>
  <c r="S133" i="1" s="1"/>
  <c r="R132" i="1"/>
  <c r="S132" i="1" s="1"/>
  <c r="R131" i="1"/>
  <c r="S131" i="1" s="1"/>
  <c r="R130" i="1"/>
  <c r="S130" i="1" s="1"/>
  <c r="R129" i="1"/>
  <c r="S129" i="1" s="1"/>
  <c r="R128" i="1"/>
  <c r="S128" i="1" s="1"/>
  <c r="R127" i="1"/>
  <c r="S127" i="1" s="1"/>
  <c r="R126" i="1"/>
  <c r="S126" i="1" s="1"/>
  <c r="R125" i="1"/>
  <c r="S125" i="1" s="1"/>
  <c r="R124" i="1"/>
  <c r="S124" i="1" s="1"/>
  <c r="R123" i="1"/>
  <c r="S123" i="1" s="1"/>
  <c r="R119" i="1"/>
  <c r="R118" i="1" s="1"/>
  <c r="R105" i="1"/>
  <c r="R104" i="1"/>
  <c r="S104" i="1" s="1"/>
  <c r="R103" i="1"/>
  <c r="S103" i="1" s="1"/>
  <c r="R101" i="1"/>
  <c r="S101" i="1" s="1"/>
  <c r="R100" i="1"/>
  <c r="S100" i="1" s="1"/>
  <c r="R99" i="1"/>
  <c r="S99" i="1" s="1"/>
  <c r="R98" i="1"/>
  <c r="S98" i="1" s="1"/>
  <c r="R97" i="1"/>
  <c r="S97" i="1" s="1"/>
  <c r="R94" i="1"/>
  <c r="S94" i="1" s="1"/>
  <c r="R93" i="1"/>
  <c r="S93" i="1" s="1"/>
  <c r="R92" i="1"/>
  <c r="S92" i="1" s="1"/>
  <c r="R91" i="1"/>
  <c r="S91" i="1" s="1"/>
  <c r="R90" i="1"/>
  <c r="S90" i="1" s="1"/>
  <c r="R89" i="1"/>
  <c r="S89" i="1" s="1"/>
  <c r="R87" i="1"/>
  <c r="S87" i="1" s="1"/>
  <c r="R86" i="1"/>
  <c r="S86" i="1" s="1"/>
  <c r="R85" i="1"/>
  <c r="R84" i="1"/>
  <c r="S84" i="1" s="1"/>
  <c r="R81" i="1"/>
  <c r="S81" i="1" s="1"/>
  <c r="R80" i="1"/>
  <c r="S80" i="1" s="1"/>
  <c r="R79" i="1"/>
  <c r="S79" i="1" s="1"/>
  <c r="R78" i="1"/>
  <c r="S78" i="1" s="1"/>
  <c r="R77" i="1"/>
  <c r="S77" i="1" s="1"/>
  <c r="R76" i="1"/>
  <c r="S76" i="1" s="1"/>
  <c r="R75" i="1"/>
  <c r="S75" i="1" s="1"/>
  <c r="R74" i="1"/>
  <c r="S74" i="1" s="1"/>
  <c r="R73" i="1"/>
  <c r="S73" i="1" s="1"/>
  <c r="R72" i="1"/>
  <c r="S72" i="1" s="1"/>
  <c r="R71" i="1"/>
  <c r="S71" i="1" s="1"/>
  <c r="R70" i="1"/>
  <c r="S70" i="1" s="1"/>
  <c r="R69" i="1"/>
  <c r="S69" i="1" s="1"/>
  <c r="R68" i="1"/>
  <c r="S68" i="1" s="1"/>
  <c r="R67" i="1"/>
  <c r="S67" i="1" s="1"/>
  <c r="R66" i="1"/>
  <c r="S66" i="1" s="1"/>
  <c r="R65" i="1"/>
  <c r="S65" i="1" s="1"/>
  <c r="R64" i="1"/>
  <c r="S64" i="1" s="1"/>
  <c r="R63" i="1"/>
  <c r="S63" i="1" s="1"/>
  <c r="R61" i="1"/>
  <c r="S61" i="1" s="1"/>
  <c r="R60" i="1"/>
  <c r="S60" i="1" s="1"/>
  <c r="R59" i="1"/>
  <c r="S59" i="1" s="1"/>
  <c r="R58" i="1"/>
  <c r="S58" i="1" s="1"/>
  <c r="R57" i="1"/>
  <c r="S57" i="1" s="1"/>
  <c r="R56" i="1"/>
  <c r="S56" i="1" s="1"/>
  <c r="R55" i="1"/>
  <c r="S55" i="1" s="1"/>
  <c r="R54" i="1"/>
  <c r="S54" i="1" s="1"/>
  <c r="R53" i="1"/>
  <c r="S53" i="1" s="1"/>
  <c r="R52" i="1"/>
  <c r="S52" i="1" s="1"/>
  <c r="R51" i="1"/>
  <c r="S51" i="1" s="1"/>
  <c r="R50" i="1"/>
  <c r="S50" i="1" s="1"/>
  <c r="R28" i="1"/>
  <c r="S28" i="1" s="1"/>
  <c r="H136" i="1"/>
  <c r="H135" i="1"/>
  <c r="H134" i="1"/>
  <c r="H133" i="1"/>
  <c r="H132" i="1"/>
  <c r="H131" i="1"/>
  <c r="H130" i="1"/>
  <c r="H129" i="1"/>
  <c r="H128" i="1"/>
  <c r="H127" i="1"/>
  <c r="H126" i="1"/>
  <c r="H125" i="1"/>
  <c r="H124" i="1"/>
  <c r="H123" i="1"/>
  <c r="Q123" i="1" s="1"/>
  <c r="H119" i="1"/>
  <c r="H118" i="1" s="1"/>
  <c r="H105" i="1"/>
  <c r="H104" i="1"/>
  <c r="H103" i="1"/>
  <c r="G103" i="1"/>
  <c r="H101" i="1"/>
  <c r="H100" i="1"/>
  <c r="H99" i="1"/>
  <c r="H98" i="1"/>
  <c r="H97" i="1"/>
  <c r="H94" i="1"/>
  <c r="H93" i="1"/>
  <c r="Q93" i="1" s="1"/>
  <c r="H92" i="1"/>
  <c r="H91" i="1"/>
  <c r="H90" i="1"/>
  <c r="H89" i="1"/>
  <c r="H87" i="1"/>
  <c r="H86" i="1"/>
  <c r="H85" i="1"/>
  <c r="H84" i="1"/>
  <c r="H81" i="1"/>
  <c r="H80" i="1"/>
  <c r="H79" i="1"/>
  <c r="H78" i="1"/>
  <c r="Q78" i="1" s="1"/>
  <c r="H77" i="1"/>
  <c r="H76" i="1"/>
  <c r="H75" i="1"/>
  <c r="H74" i="1"/>
  <c r="H73" i="1"/>
  <c r="H72" i="1"/>
  <c r="H71" i="1"/>
  <c r="H70" i="1"/>
  <c r="H69" i="1"/>
  <c r="H68" i="1"/>
  <c r="H67" i="1"/>
  <c r="H66" i="1"/>
  <c r="Q66" i="1" s="1"/>
  <c r="H65" i="1"/>
  <c r="H64" i="1"/>
  <c r="H63" i="1"/>
  <c r="H61" i="1"/>
  <c r="H60" i="1"/>
  <c r="H59" i="1"/>
  <c r="H58" i="1"/>
  <c r="H57" i="1"/>
  <c r="H56" i="1"/>
  <c r="H55" i="1"/>
  <c r="H54" i="1"/>
  <c r="H53" i="1"/>
  <c r="Q53" i="1" s="1"/>
  <c r="H52" i="1"/>
  <c r="H51" i="1"/>
  <c r="H50" i="1"/>
  <c r="H28" i="1"/>
  <c r="E102" i="1"/>
  <c r="I102" i="1"/>
  <c r="J102" i="1"/>
  <c r="K102" i="1"/>
  <c r="L102" i="1"/>
  <c r="M102" i="1"/>
  <c r="N102" i="1"/>
  <c r="P102" i="1"/>
  <c r="E88" i="1"/>
  <c r="I88" i="1"/>
  <c r="J88" i="1"/>
  <c r="K88" i="1"/>
  <c r="L88" i="1"/>
  <c r="M88" i="1"/>
  <c r="N88" i="1"/>
  <c r="P88" i="1"/>
  <c r="E83" i="1"/>
  <c r="I83" i="1"/>
  <c r="J83" i="1"/>
  <c r="K83" i="1"/>
  <c r="L83" i="1"/>
  <c r="M83" i="1"/>
  <c r="N83" i="1"/>
  <c r="P83" i="1"/>
  <c r="E62" i="1"/>
  <c r="I62" i="1"/>
  <c r="J62" i="1"/>
  <c r="K62" i="1"/>
  <c r="L62" i="1"/>
  <c r="M62" i="1"/>
  <c r="N62" i="1"/>
  <c r="P62" i="1"/>
  <c r="F63" i="1" l="1"/>
  <c r="D62" i="1"/>
  <c r="Q92" i="1"/>
  <c r="Q124" i="1"/>
  <c r="Q136" i="1"/>
  <c r="Q100" i="1"/>
  <c r="Q99" i="1"/>
  <c r="Q129" i="1"/>
  <c r="G119" i="1"/>
  <c r="G118" i="1" s="1"/>
  <c r="O118" i="1"/>
  <c r="F119" i="1"/>
  <c r="F118" i="1" s="1"/>
  <c r="D118" i="1"/>
  <c r="Q101" i="1"/>
  <c r="F29" i="1"/>
  <c r="Q135" i="1"/>
  <c r="Q91" i="1"/>
  <c r="Q77" i="1"/>
  <c r="Q52" i="1"/>
  <c r="Q65" i="1"/>
  <c r="Q50" i="1"/>
  <c r="Q58" i="1"/>
  <c r="Q63" i="1"/>
  <c r="Q133" i="1"/>
  <c r="Q80" i="1"/>
  <c r="Q51" i="1"/>
  <c r="Q56" i="1"/>
  <c r="Q75" i="1"/>
  <c r="Q90" i="1"/>
  <c r="Q69" i="1"/>
  <c r="Q57" i="1"/>
  <c r="Q76" i="1"/>
  <c r="Q134" i="1"/>
  <c r="Q70" i="1"/>
  <c r="Q28" i="1"/>
  <c r="Q60" i="1"/>
  <c r="Q59" i="1"/>
  <c r="Q105" i="1"/>
  <c r="Q81" i="1"/>
  <c r="Q64" i="1"/>
  <c r="Q85" i="1"/>
  <c r="Q72" i="1"/>
  <c r="Q86" i="1"/>
  <c r="Q130" i="1"/>
  <c r="Q73" i="1"/>
  <c r="Q87" i="1"/>
  <c r="Q131" i="1"/>
  <c r="Q68" i="1"/>
  <c r="Q125" i="1"/>
  <c r="Q29" i="1"/>
  <c r="Q61" i="1"/>
  <c r="Q74" i="1"/>
  <c r="Q89" i="1"/>
  <c r="Q104" i="1"/>
  <c r="Q132" i="1"/>
  <c r="Q54" i="1"/>
  <c r="Q55" i="1"/>
  <c r="Q126" i="1"/>
  <c r="Q71" i="1"/>
  <c r="Q79" i="1"/>
  <c r="H102" i="1"/>
  <c r="O102" i="1"/>
  <c r="D83" i="1"/>
  <c r="F84" i="1"/>
  <c r="D102" i="1"/>
  <c r="F103" i="1"/>
  <c r="R83" i="1"/>
  <c r="F67" i="1"/>
  <c r="Q67" i="1" s="1"/>
  <c r="D88" i="1"/>
  <c r="F94" i="1"/>
  <c r="Q94" i="1" s="1"/>
  <c r="D96" i="1"/>
  <c r="F97" i="1"/>
  <c r="Q97" i="1" s="1"/>
  <c r="H88" i="1"/>
  <c r="R88" i="1"/>
  <c r="R102" i="1"/>
  <c r="G102" i="1"/>
  <c r="O88" i="1"/>
  <c r="O83" i="1"/>
  <c r="S88" i="1"/>
  <c r="S85" i="1"/>
  <c r="S83" i="1" s="1"/>
  <c r="S105" i="1"/>
  <c r="S102" i="1" s="1"/>
  <c r="S119" i="1"/>
  <c r="S118" i="1" s="1"/>
  <c r="G88" i="1"/>
  <c r="G83" i="1"/>
  <c r="H83" i="1"/>
  <c r="Q119" i="1" l="1"/>
  <c r="Q118" i="1" s="1"/>
  <c r="F88" i="1"/>
  <c r="Q88" i="1"/>
  <c r="F102" i="1"/>
  <c r="Q103" i="1"/>
  <c r="Q102" i="1" s="1"/>
  <c r="Q84" i="1"/>
  <c r="Q83" i="1" s="1"/>
  <c r="F83" i="1"/>
  <c r="R35" i="1" l="1"/>
  <c r="S35" i="1" s="1"/>
  <c r="R36" i="1"/>
  <c r="S36" i="1" s="1"/>
  <c r="R39" i="1"/>
  <c r="S39" i="1" s="1"/>
  <c r="R40" i="1"/>
  <c r="S40" i="1" s="1"/>
  <c r="R41" i="1"/>
  <c r="S41" i="1" s="1"/>
  <c r="R43" i="1"/>
  <c r="S43" i="1" s="1"/>
  <c r="R44" i="1"/>
  <c r="S44" i="1" s="1"/>
  <c r="R106" i="1"/>
  <c r="S106" i="1" s="1"/>
  <c r="R107" i="1"/>
  <c r="S107" i="1" s="1"/>
  <c r="R108" i="1"/>
  <c r="S108" i="1" s="1"/>
  <c r="R109" i="1"/>
  <c r="S109" i="1" s="1"/>
  <c r="R110" i="1"/>
  <c r="S110" i="1" s="1"/>
  <c r="R111" i="1"/>
  <c r="S111" i="1" s="1"/>
  <c r="R113" i="1"/>
  <c r="S113" i="1" s="1"/>
  <c r="R114" i="1"/>
  <c r="S114" i="1" s="1"/>
  <c r="R116" i="1"/>
  <c r="S116" i="1" s="1"/>
  <c r="R117" i="1"/>
  <c r="S117" i="1" s="1"/>
  <c r="R121" i="1"/>
  <c r="S121" i="1" s="1"/>
  <c r="Q21" i="1"/>
  <c r="Q22" i="1"/>
  <c r="E21" i="1"/>
  <c r="F21" i="1"/>
  <c r="G21" i="1"/>
  <c r="H21" i="1"/>
  <c r="I21" i="1"/>
  <c r="J21" i="1"/>
  <c r="K21" i="1"/>
  <c r="L21" i="1"/>
  <c r="M21" i="1"/>
  <c r="N21" i="1"/>
  <c r="O21" i="1"/>
  <c r="P21" i="1"/>
  <c r="E22" i="1"/>
  <c r="F22" i="1"/>
  <c r="G22" i="1"/>
  <c r="H22" i="1"/>
  <c r="I22" i="1"/>
  <c r="J22" i="1"/>
  <c r="K22" i="1"/>
  <c r="L22" i="1"/>
  <c r="M22" i="1"/>
  <c r="N22" i="1"/>
  <c r="O22" i="1"/>
  <c r="P22" i="1"/>
  <c r="D22" i="1"/>
  <c r="D21" i="1"/>
  <c r="D112" i="1"/>
  <c r="E112" i="1"/>
  <c r="F112" i="1"/>
  <c r="G112" i="1"/>
  <c r="H112" i="1"/>
  <c r="I112" i="1"/>
  <c r="J112" i="1"/>
  <c r="K112" i="1"/>
  <c r="L112" i="1"/>
  <c r="M112" i="1"/>
  <c r="N112" i="1"/>
  <c r="O112" i="1"/>
  <c r="P112" i="1"/>
  <c r="Q112" i="1"/>
  <c r="R27" i="1"/>
  <c r="S62" i="1" l="1"/>
  <c r="R62" i="1"/>
  <c r="R22" i="1"/>
  <c r="S22" i="1" s="1"/>
  <c r="R21" i="1"/>
  <c r="S21" i="1" s="1"/>
  <c r="R112" i="1"/>
  <c r="S112" i="1" s="1"/>
  <c r="H27" i="1" l="1"/>
  <c r="D122" i="1"/>
  <c r="G27" i="1"/>
  <c r="H62" i="1"/>
  <c r="G62" i="1" l="1"/>
  <c r="O62" i="1"/>
  <c r="Q27" i="1"/>
  <c r="S27" i="1"/>
  <c r="P122" i="1"/>
  <c r="P23" i="1" s="1"/>
  <c r="O122" i="1"/>
  <c r="O23" i="1" s="1"/>
  <c r="N122" i="1"/>
  <c r="N23" i="1" s="1"/>
  <c r="M122" i="1"/>
  <c r="L122" i="1"/>
  <c r="L23" i="1" s="1"/>
  <c r="K122" i="1"/>
  <c r="K23" i="1" s="1"/>
  <c r="J122" i="1"/>
  <c r="J23" i="1" s="1"/>
  <c r="I122" i="1"/>
  <c r="I23" i="1" s="1"/>
  <c r="H122" i="1"/>
  <c r="H23" i="1" s="1"/>
  <c r="G122" i="1"/>
  <c r="G23" i="1" s="1"/>
  <c r="E122" i="1"/>
  <c r="E23" i="1" s="1"/>
  <c r="D23" i="1"/>
  <c r="P115" i="1"/>
  <c r="P20" i="1" s="1"/>
  <c r="O115" i="1"/>
  <c r="O20" i="1" s="1"/>
  <c r="N115" i="1"/>
  <c r="N20" i="1" s="1"/>
  <c r="M115" i="1"/>
  <c r="L115" i="1"/>
  <c r="L20" i="1" s="1"/>
  <c r="K115" i="1"/>
  <c r="K20" i="1" s="1"/>
  <c r="J115" i="1"/>
  <c r="J20" i="1" s="1"/>
  <c r="I115" i="1"/>
  <c r="I20" i="1" s="1"/>
  <c r="H115" i="1"/>
  <c r="H20" i="1" s="1"/>
  <c r="G115" i="1"/>
  <c r="G20" i="1" s="1"/>
  <c r="E115" i="1"/>
  <c r="E20" i="1" s="1"/>
  <c r="D115" i="1"/>
  <c r="D20" i="1" s="1"/>
  <c r="P96" i="1"/>
  <c r="O96" i="1"/>
  <c r="N96" i="1"/>
  <c r="M96" i="1"/>
  <c r="L96" i="1"/>
  <c r="K96" i="1"/>
  <c r="J96" i="1"/>
  <c r="I96" i="1"/>
  <c r="H96" i="1"/>
  <c r="G96" i="1"/>
  <c r="E96" i="1"/>
  <c r="N82" i="1"/>
  <c r="M82" i="1"/>
  <c r="E82" i="1"/>
  <c r="P49" i="1"/>
  <c r="O49" i="1"/>
  <c r="N49" i="1"/>
  <c r="M49" i="1"/>
  <c r="L49" i="1"/>
  <c r="K49" i="1"/>
  <c r="K48" i="1" s="1"/>
  <c r="J49" i="1"/>
  <c r="I49" i="1"/>
  <c r="H49" i="1"/>
  <c r="G49" i="1"/>
  <c r="E49" i="1"/>
  <c r="D49" i="1"/>
  <c r="P42" i="1"/>
  <c r="O42" i="1"/>
  <c r="N42" i="1"/>
  <c r="M42" i="1"/>
  <c r="L42" i="1"/>
  <c r="K42" i="1"/>
  <c r="I42" i="1"/>
  <c r="H42" i="1"/>
  <c r="G42" i="1"/>
  <c r="E42" i="1"/>
  <c r="D42" i="1"/>
  <c r="Q38" i="1"/>
  <c r="Q37" i="1" s="1"/>
  <c r="P38" i="1"/>
  <c r="P37" i="1" s="1"/>
  <c r="O38" i="1"/>
  <c r="O37" i="1" s="1"/>
  <c r="N38" i="1"/>
  <c r="N37" i="1" s="1"/>
  <c r="M38" i="1"/>
  <c r="L38" i="1"/>
  <c r="L37" i="1" s="1"/>
  <c r="K38" i="1"/>
  <c r="K37" i="1" s="1"/>
  <c r="J38" i="1"/>
  <c r="J37" i="1" s="1"/>
  <c r="I38" i="1"/>
  <c r="I37" i="1" s="1"/>
  <c r="H38" i="1"/>
  <c r="H37" i="1" s="1"/>
  <c r="G38" i="1"/>
  <c r="G37" i="1" s="1"/>
  <c r="F38" i="1"/>
  <c r="F37" i="1" s="1"/>
  <c r="E38" i="1"/>
  <c r="E37" i="1" s="1"/>
  <c r="D38" i="1"/>
  <c r="D37" i="1" s="1"/>
  <c r="Q34" i="1"/>
  <c r="P34" i="1"/>
  <c r="O34" i="1"/>
  <c r="N34" i="1"/>
  <c r="M34" i="1"/>
  <c r="L34" i="1"/>
  <c r="K34" i="1"/>
  <c r="J34" i="1"/>
  <c r="I34" i="1"/>
  <c r="H34" i="1"/>
  <c r="G34" i="1"/>
  <c r="F34" i="1"/>
  <c r="E34" i="1"/>
  <c r="D34" i="1"/>
  <c r="P26" i="1"/>
  <c r="O26" i="1"/>
  <c r="N26" i="1"/>
  <c r="L26" i="1"/>
  <c r="K26" i="1"/>
  <c r="I26" i="1"/>
  <c r="H26" i="1"/>
  <c r="G26" i="1"/>
  <c r="E26" i="1"/>
  <c r="D26" i="1"/>
  <c r="J25" i="1" l="1"/>
  <c r="Q62" i="1"/>
  <c r="F62" i="1"/>
  <c r="R96" i="1"/>
  <c r="S96" i="1" s="1"/>
  <c r="R34" i="1"/>
  <c r="S34" i="1" s="1"/>
  <c r="M37" i="1"/>
  <c r="R37" i="1" s="1"/>
  <c r="S37" i="1" s="1"/>
  <c r="R38" i="1"/>
  <c r="S38" i="1" s="1"/>
  <c r="R42" i="1"/>
  <c r="S42" i="1" s="1"/>
  <c r="R49" i="1"/>
  <c r="S49" i="1" s="1"/>
  <c r="R115" i="1"/>
  <c r="S115" i="1" s="1"/>
  <c r="M20" i="1"/>
  <c r="R20" i="1" s="1"/>
  <c r="S20" i="1" s="1"/>
  <c r="R122" i="1"/>
  <c r="S122" i="1" s="1"/>
  <c r="M23" i="1"/>
  <c r="R23" i="1" s="1"/>
  <c r="S23" i="1" s="1"/>
  <c r="R29" i="1"/>
  <c r="S29" i="1" s="1"/>
  <c r="Q115" i="1"/>
  <c r="Q20" i="1" s="1"/>
  <c r="Q96" i="1"/>
  <c r="Q95" i="1" s="1"/>
  <c r="F96" i="1"/>
  <c r="F95" i="1" s="1"/>
  <c r="Q26" i="1"/>
  <c r="F115" i="1"/>
  <c r="F20" i="1" s="1"/>
  <c r="Q42" i="1"/>
  <c r="F26" i="1"/>
  <c r="O25" i="1"/>
  <c r="O18" i="1" s="1"/>
  <c r="F49" i="1"/>
  <c r="M95" i="1"/>
  <c r="F42" i="1"/>
  <c r="G25" i="1"/>
  <c r="G18" i="1" s="1"/>
  <c r="K25" i="1"/>
  <c r="K18" i="1" s="1"/>
  <c r="Q49" i="1"/>
  <c r="D48" i="1"/>
  <c r="L48" i="1"/>
  <c r="H95" i="1"/>
  <c r="J95" i="1"/>
  <c r="N95" i="1"/>
  <c r="F122" i="1"/>
  <c r="F23" i="1" s="1"/>
  <c r="H48" i="1"/>
  <c r="P48" i="1"/>
  <c r="I82" i="1"/>
  <c r="E25" i="1"/>
  <c r="E18" i="1" s="1"/>
  <c r="I25" i="1"/>
  <c r="I18" i="1" s="1"/>
  <c r="E48" i="1"/>
  <c r="I48" i="1"/>
  <c r="G48" i="1"/>
  <c r="O48" i="1"/>
  <c r="J82" i="1"/>
  <c r="Q122" i="1"/>
  <c r="Q23" i="1" s="1"/>
  <c r="L95" i="1"/>
  <c r="I95" i="1"/>
  <c r="H25" i="1"/>
  <c r="H18" i="1" s="1"/>
  <c r="L25" i="1"/>
  <c r="L18" i="1" s="1"/>
  <c r="P25" i="1"/>
  <c r="P18" i="1" s="1"/>
  <c r="J48" i="1"/>
  <c r="N48" i="1"/>
  <c r="G82" i="1"/>
  <c r="K82" i="1"/>
  <c r="O82" i="1"/>
  <c r="E95" i="1"/>
  <c r="G95" i="1"/>
  <c r="K95" i="1"/>
  <c r="O95" i="1"/>
  <c r="J18" i="1"/>
  <c r="N25" i="1"/>
  <c r="N18" i="1" s="1"/>
  <c r="D82" i="1"/>
  <c r="H82" i="1"/>
  <c r="L82" i="1"/>
  <c r="P82" i="1"/>
  <c r="D95" i="1"/>
  <c r="P95" i="1"/>
  <c r="D25" i="1"/>
  <c r="D18" i="1" s="1"/>
  <c r="M26" i="1"/>
  <c r="R26" i="1" s="1"/>
  <c r="S26" i="1" s="1"/>
  <c r="M48" i="1"/>
  <c r="R82" i="1" l="1"/>
  <c r="S82" i="1" s="1"/>
  <c r="R95" i="1"/>
  <c r="S95" i="1" s="1"/>
  <c r="R48" i="1"/>
  <c r="S48" i="1" s="1"/>
  <c r="F48" i="1"/>
  <c r="Q82" i="1"/>
  <c r="F25" i="1"/>
  <c r="F18" i="1" s="1"/>
  <c r="N47" i="1"/>
  <c r="Q25" i="1"/>
  <c r="Q18" i="1" s="1"/>
  <c r="Q48" i="1"/>
  <c r="K47" i="1"/>
  <c r="I47" i="1"/>
  <c r="G47" i="1"/>
  <c r="J47" i="1"/>
  <c r="H47" i="1"/>
  <c r="O47" i="1"/>
  <c r="E47" i="1"/>
  <c r="F82" i="1"/>
  <c r="F47" i="1" s="1"/>
  <c r="F19" i="1" s="1"/>
  <c r="D47" i="1"/>
  <c r="D19" i="1" s="1"/>
  <c r="P47" i="1"/>
  <c r="L47" i="1"/>
  <c r="M25" i="1"/>
  <c r="M47" i="1"/>
  <c r="P24" i="1" l="1"/>
  <c r="P19" i="1"/>
  <c r="P17" i="1" s="1"/>
  <c r="R25" i="1"/>
  <c r="S25" i="1" s="1"/>
  <c r="M18" i="1"/>
  <c r="R18" i="1" s="1"/>
  <c r="S18" i="1" s="1"/>
  <c r="J24" i="1"/>
  <c r="J19" i="1"/>
  <c r="L24" i="1"/>
  <c r="L19" i="1"/>
  <c r="L17" i="1" s="1"/>
  <c r="E24" i="1"/>
  <c r="E19" i="1"/>
  <c r="O24" i="1"/>
  <c r="O19" i="1"/>
  <c r="O17" i="1" s="1"/>
  <c r="I24" i="1"/>
  <c r="I19" i="1"/>
  <c r="I17" i="1" s="1"/>
  <c r="N24" i="1"/>
  <c r="N19" i="1"/>
  <c r="G24" i="1"/>
  <c r="G19" i="1"/>
  <c r="G17" i="1" s="1"/>
  <c r="R47" i="1"/>
  <c r="S47" i="1" s="1"/>
  <c r="M19" i="1"/>
  <c r="R19" i="1" s="1"/>
  <c r="H24" i="1"/>
  <c r="H19" i="1"/>
  <c r="H17" i="1" s="1"/>
  <c r="K24" i="1"/>
  <c r="K19" i="1"/>
  <c r="K17" i="1" s="1"/>
  <c r="D24" i="1"/>
  <c r="Q47" i="1"/>
  <c r="F24" i="1"/>
  <c r="D17" i="1"/>
  <c r="M24" i="1"/>
  <c r="R24" i="1" l="1"/>
  <c r="S24" i="1" s="1"/>
  <c r="S19" i="1"/>
  <c r="Q24" i="1"/>
  <c r="Q19" i="1"/>
  <c r="Q17" i="1" s="1"/>
  <c r="F17" i="1"/>
  <c r="M17" i="1"/>
  <c r="N17" i="1"/>
  <c r="E17" i="1"/>
  <c r="J17" i="1" l="1"/>
  <c r="R17" i="1" l="1"/>
  <c r="S17" i="1" s="1"/>
</calcChain>
</file>

<file path=xl/sharedStrings.xml><?xml version="1.0" encoding="utf-8"?>
<sst xmlns="http://schemas.openxmlformats.org/spreadsheetml/2006/main" count="515" uniqueCount="271">
  <si>
    <t>Приложение  № 10</t>
  </si>
  <si>
    <t>к приказу Минэнерго России</t>
  </si>
  <si>
    <t>от « 25 » апреля 2018 г. № 320</t>
  </si>
  <si>
    <t>Форма 10.  Отчет об исполнении плана финансирования капитальных вложений по инвестиционным проектам инвестиционной программы (квартальный)</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</si>
  <si>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</si>
  <si>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</si>
  <si>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</si>
  <si>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</si>
  <si>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на конец отчетного периода в прогнозных ценах соответствующих лет, млн. рублей (с НДС) </t>
  </si>
  <si>
    <t>Отклонение от плана финансирования по итогам отчетного периода</t>
  </si>
  <si>
    <t>Причины отклонений</t>
  </si>
  <si>
    <t>Всего</t>
  </si>
  <si>
    <t>I квартал</t>
  </si>
  <si>
    <t>II квартал</t>
  </si>
  <si>
    <t>III квартал</t>
  </si>
  <si>
    <t>IV квартал</t>
  </si>
  <si>
    <t>млн рублей
 (с НДС)</t>
  </si>
  <si>
    <t>%</t>
  </si>
  <si>
    <t>План</t>
  </si>
  <si>
    <t>Факт</t>
  </si>
  <si>
    <t>0</t>
  </si>
  <si>
    <t>ВСЕГО по инвестиционной программе, в том числе:</t>
  </si>
  <si>
    <t>Г</t>
  </si>
  <si>
    <t>нд</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</si>
  <si>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</si>
  <si>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</si>
  <si>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</si>
  <si>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</si>
  <si>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</si>
  <si>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</si>
  <si>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</si>
  <si>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</si>
  <si>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</si>
  <si>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</si>
  <si>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</si>
  <si>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</si>
  <si>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</si>
  <si>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Пермский край</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</si>
  <si>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</si>
  <si>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</si>
  <si>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</si>
  <si>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</si>
  <si>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</si>
  <si>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</si>
  <si>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</si>
  <si>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</si>
  <si>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</si>
  <si>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</si>
  <si>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</si>
  <si>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</si>
  <si>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</si>
  <si>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</si>
  <si>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</si>
  <si>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</si>
  <si>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</si>
  <si>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</si>
  <si>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</si>
  <si>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</si>
  <si>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</si>
  <si>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</si>
  <si>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</si>
  <si>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</si>
  <si>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</si>
  <si>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</si>
  <si>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</si>
  <si>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</si>
  <si>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</si>
  <si>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</si>
  <si>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</si>
  <si>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</si>
  <si>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</si>
  <si>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</si>
  <si>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</si>
  <si>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</si>
  <si>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</si>
  <si>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</si>
  <si>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</si>
  <si>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</si>
  <si>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</si>
  <si>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</si>
  <si>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</si>
  <si>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</si>
  <si>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</si>
  <si>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</si>
  <si>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</si>
  <si>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</si>
  <si>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</si>
  <si>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</si>
  <si>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</si>
  <si>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</si>
  <si>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</si>
  <si>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</si>
  <si>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</si>
  <si>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</si>
  <si>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</si>
  <si>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</si>
  <si>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</si>
  <si>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</si>
  <si>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</si>
  <si>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</si>
  <si>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</si>
  <si>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</si>
  <si>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</si>
  <si>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</si>
  <si>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</si>
  <si>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</si>
  <si>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</si>
  <si>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</si>
  <si>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</si>
  <si>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</si>
  <si>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</si>
  <si>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</si>
  <si>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</si>
  <si>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</si>
  <si>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</si>
  <si>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</si>
  <si>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</si>
  <si>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Отчет о реализации инвестиционной программы Пермского краевого государственного унитарного предприятия "Краевые электрические сети"</t>
  </si>
  <si>
    <t>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t>
  </si>
  <si>
    <t>J_РП-01</t>
  </si>
  <si>
    <t>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t>
  </si>
  <si>
    <t>O_К1_35</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</si>
  <si>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t>
  </si>
  <si>
    <t>O_К1_36</t>
  </si>
  <si>
    <t>O_К6_27</t>
  </si>
  <si>
    <t>O_К6_26</t>
  </si>
  <si>
    <t>O_Ч6_6</t>
  </si>
  <si>
    <t>O_Ч6_7</t>
  </si>
  <si>
    <t>за 1 квартал 2025 года</t>
  </si>
  <si>
    <t>Год раскрытия информации: 2025 год</t>
  </si>
  <si>
    <t>Утвержденные плановые значения показателей приведены в соответствии с приказом Министерства тарифного регулирования и энергетики Пермского края от  29.11.2024 №46-02-41-56</t>
  </si>
  <si>
    <t>Фактический объем финансирования капитальных вложений на 01.01.2025 года, млн рублей 
(с НДС)</t>
  </si>
  <si>
    <t>Остаток финансирования капитальных вложений 
на  01.01.2025 года в прогнозных ценах соответствующих лет,  млн рублей (с НДС)</t>
  </si>
  <si>
    <t>Финансирование капитальных вложений 2025 года, млн. рублей (с НДС)</t>
  </si>
  <si>
    <t>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t>
  </si>
  <si>
    <t>O_Ч2_20</t>
  </si>
  <si>
    <t xml:space="preserve">Реконструкция РУ-0,4 кВ ТП №55 (замена панелей 0,4 кВ, замена силового трансформатора №1 ТМ-630 кВА на ТМГ-630 кВА) г.Чернушка, ул.Коммунистическая </t>
  </si>
  <si>
    <t>O_Ч2_21</t>
  </si>
  <si>
    <t>Реконструкция ТП№98 (замена корпуса КТП, замена трансформатора ТМ 250 кВА на ТМГ 250 кВА, ), г.Чернушка, ул.Майская</t>
  </si>
  <si>
    <t>O_Ч2_22</t>
  </si>
  <si>
    <t>Реконструкция ТП№135 (замена корпуса КТП, замена трансформатора ТМ 250 кВА на ТМГ 250 кВА), г.Чернушка, ул.Меля</t>
  </si>
  <si>
    <t>O_Ч2_23</t>
  </si>
  <si>
    <t>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t>
  </si>
  <si>
    <t>O_Ч2_24</t>
  </si>
  <si>
    <t>Реконструкция ТП №126 (замена корпуса КТП на проходную), г.Чернушка, ул.Ковязиной</t>
  </si>
  <si>
    <t>O_Ч2_25</t>
  </si>
  <si>
    <t>Реконструкция ТП№144 (замена силового трансформатора ТСМ-560 кВА на ТМГ-630 кВА), г. Чернушка, ул. Ленина</t>
  </si>
  <si>
    <t>O_Ч2_27</t>
  </si>
  <si>
    <t>Реконструкция ТП№75 (замена корпуса КТП), г.Чернушка, ул.Болотная</t>
  </si>
  <si>
    <t>O_Ч2_28</t>
  </si>
  <si>
    <t>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t>
  </si>
  <si>
    <t>O_П2_4</t>
  </si>
  <si>
    <t>Реконструкция ТП № 85 (замена ЗТП2х250 кВА на 2-х трансформаторную 2хКТП 2х250кВА, замена ВЛ-0,4кВ - 0,65км, замена опор, замена неизолированного провода на СИП на ВЛ-0,4кВ)</t>
  </si>
  <si>
    <t>O_К2_4</t>
  </si>
  <si>
    <t>Реконструкция ТП №0523, ПП № 2; 6 ячейки (установка ПП 6 кВ с вакумным выключателем 6кВ и компл. РЗИиА в кол-ве - 1шт., внедрение комплекса АСДТУ)</t>
  </si>
  <si>
    <t>O_К2_15</t>
  </si>
  <si>
    <t>Модернизация ТП№67 (замена силового трансформатора №1 ТМ-250 кВА на ТМГ-250 кВА, замена силового трансформатора №2  ТМ-250 кВА на ТМГ-250 кВА), г. Чернушка, ул. Гагарина</t>
  </si>
  <si>
    <t>O_Ч2_29</t>
  </si>
  <si>
    <t>Модернизация ТП№64 (замена силового трансформатора ТМ-400 кВА на ТМГ-400 кВА), г. Чернушка, ул. Коммунистическая</t>
  </si>
  <si>
    <t>O_Ч2_30</t>
  </si>
  <si>
    <t>Модернизация ТП№85 (замена силового трансформатора №1 ТМ-400 кВА на ТМГ-400 кВА), г. Чернушка, ул. Красноармейская</t>
  </si>
  <si>
    <t>O_Ч2_31</t>
  </si>
  <si>
    <t>Модернизация ТП№63 (замена силового трансформатора ТМ-250 кВА на ТМГ-250 кВА), г. Чернушка, ул. Коммунистическая</t>
  </si>
  <si>
    <t>O_Ч2_32</t>
  </si>
  <si>
    <t>Модернизация ТП№65 (замена силового трансформатора №1 ТМ-250 кВА на ТМГ-250 кВА), г. Чернушка, ул. Нефтяников</t>
  </si>
  <si>
    <t>O_Ч2_33</t>
  </si>
  <si>
    <t>Модернизация ТП№158 (замена силового трансформатора ТМ-160 кВА на ТМГ-160 кВА), г. Чернушка, ул. Пролетарская</t>
  </si>
  <si>
    <t>O_Ч2_34</t>
  </si>
  <si>
    <t>Модернизация ТП№42 (замена силового трансформатора ТМ-400 кВА на ТМГ-400 кВА), г. Чернушка, ул. Дзержинского</t>
  </si>
  <si>
    <t>O_Ч2_35</t>
  </si>
  <si>
    <t>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t>
  </si>
  <si>
    <t>O_Ч2_36</t>
  </si>
  <si>
    <t>Модернизация ТП№33 (замена силового трансформатора ТМ-250 кВА на ТМГ-250 кВА), г. Чернушка, ул. 2-ая Набережная</t>
  </si>
  <si>
    <t>O_Ч2_37</t>
  </si>
  <si>
    <t>Модернизация ТП№22 (замена силового трансформатора ТМ-400 кВА на ТМГ-400 кВА), г. Чернушка, ул. Красноармейская</t>
  </si>
  <si>
    <t>O_Ч2_38</t>
  </si>
  <si>
    <t>Модернизация ТП№32 (замена силового трансформатора ТСМ-400 кВА на ТМГ-400 кВА), г. Чернушка, ул. Пушкина</t>
  </si>
  <si>
    <t>O_Ч2_39</t>
  </si>
  <si>
    <t>Модернизация ТП№51 (замена силового трансформатора ТМ-100 кВА на ТМГ-100 кВА), г. Чернушка, ул. Дзержинского</t>
  </si>
  <si>
    <t>O_Ч2_40</t>
  </si>
  <si>
    <t>Модернизация ТП№44 (замена силового трансформатора ТМ-250 кВА на ТМГ-250 кВА), г. Черншука, ул. Попова</t>
  </si>
  <si>
    <t>O_Ч2_63</t>
  </si>
  <si>
    <t>Модернизация ТП№93 (замена силового трансформатора №1 ТМ-400 кВА на ТМГ-400 кВА), г. Черншука, ул. Мира</t>
  </si>
  <si>
    <t>O_Ч2_64</t>
  </si>
  <si>
    <t>Модернизация ТП№109 (замена силового трансформатора №1 ТМ-400 кВА на ТМГ-400 кВА), г. Черншука, ул. 48 Стр. Бригады</t>
  </si>
  <si>
    <t>O_Ч2_65</t>
  </si>
  <si>
    <t>Модернизация ТП№6 (замена силового трансформатора ТМ-160 кВА на ТМГ-160 кВА), Чернушинский г.о., д. Ульяновка, ул. Центральная</t>
  </si>
  <si>
    <t>O_Ч2_66</t>
  </si>
  <si>
    <t>Модернизация ТП№26 (замена силового трансформатора ТСМА-160 кВА на ТМГ-160 кВА), г. Черншука, ул. Горького</t>
  </si>
  <si>
    <t>O_Ч2_67</t>
  </si>
  <si>
    <t xml:space="preserve">Модернизация ПС35/10кВ УТ-18 (внедрение комплекса АСДТУ, создание АРМ диспетчера) </t>
  </si>
  <si>
    <t>O_К2_1</t>
  </si>
  <si>
    <t>Модернизация РП № 1,3,4,5 (замена масляных выключателей и ВН на вакуумные с комплектом РЗиА в кол-ве - 37шт., устройство системы АВР-1шт., внедрение комплекса АСДТУ)</t>
  </si>
  <si>
    <t>O_К2_2</t>
  </si>
  <si>
    <t>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t>
  </si>
  <si>
    <t>O_Ч2_14</t>
  </si>
  <si>
    <t>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t>
  </si>
  <si>
    <t>O_Ч2_42</t>
  </si>
  <si>
    <t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t>
  </si>
  <si>
    <t>O_Ч2_44</t>
  </si>
  <si>
    <t>Реконструкция ВЛ 10 кВ № 4; 6 ПС Ирень, ВЛ№9 ПС Кунгур-тяговая (замена неизолированного провода на защищенный СИП L - 25,53 км. Расширение просеки трассы ВЛ 10 кВ)</t>
  </si>
  <si>
    <t>O_К2_22</t>
  </si>
  <si>
    <t>Модернизация ВЛ-10 кВ фид.№5-10 кВ ПС "Чернушка", участок  от ТП №113 до ТП №75 (замена неизолированного провода на СИП-3, ориентировочной протяженностью 0,45 км)</t>
  </si>
  <si>
    <t>O_Ч2_45</t>
  </si>
  <si>
    <t>Реконструкция ВЛ 0,4 кВ от ПС Красноармейская (замена неизолирвоанного провода на СИП, замена опор), 10,7км</t>
  </si>
  <si>
    <t>O_К2_10</t>
  </si>
  <si>
    <t>Реконструкция ВЛ 0,4 кВ от ПС Ирень (замена неизолирвоанного провода на СИП, замена опор), 5,9км</t>
  </si>
  <si>
    <t>O_К2_11</t>
  </si>
  <si>
    <t>Реконструкция ВЛ 0,4 кВ от ПС Кунгур (замена неизолирвоанного провода на СИП, замена опор), L-11,6км</t>
  </si>
  <si>
    <t>O_К2_12</t>
  </si>
  <si>
    <t>Реконструкция ВЛ 0,4 кВ от ПС УТ-18 (замена неизолирвоанного провода на СИП, замена опор), L-2,1км</t>
  </si>
  <si>
    <t>O_К2_13</t>
  </si>
  <si>
    <t>Реконструкция ВЛ 0,4 кВ от РП-5 (замена неизолирвоанного провода на СИП, замена опор), L-1,8км</t>
  </si>
  <si>
    <t>O_К2_14</t>
  </si>
  <si>
    <t>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t>
  </si>
  <si>
    <t>O_Ч2_46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</si>
  <si>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t>
  </si>
  <si>
    <t>O_Ч2_47</t>
  </si>
  <si>
    <t>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t>
  </si>
  <si>
    <t>O_Ч2_48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</si>
  <si>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t>
  </si>
  <si>
    <t>O_Ч2_49</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</si>
  <si>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t>
  </si>
  <si>
    <t>O_К1_37</t>
  </si>
  <si>
    <t>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t>
  </si>
  <si>
    <t>O_К1_38</t>
  </si>
  <si>
    <t>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t>
  </si>
  <si>
    <t>O_К2_5</t>
  </si>
  <si>
    <t>Приобретение Автогидроподъемник ВИПО-18-01-33086 (или эквивалент), 5 шт.</t>
  </si>
  <si>
    <t>O_Ч6_1</t>
  </si>
  <si>
    <t>Приобретение экскаватор-погрузчик ELAZ-BL 880, 1шт.</t>
  </si>
  <si>
    <t>O_Ч6_2</t>
  </si>
  <si>
    <t>Приобретение автомобиля легкового - 2.0T, 4 WD, 190 л.с., 1шт.</t>
  </si>
  <si>
    <t>O_Ч6_3</t>
  </si>
  <si>
    <t>Приобретение тепловизора МЕГЕОН 27721, Термовед 517 МТ, 2шт.</t>
  </si>
  <si>
    <t>O_Ч6_5</t>
  </si>
  <si>
    <t>Приоретение снегохода (Снегоход  STELS SV600T Viking), 3шт.</t>
  </si>
  <si>
    <t>Приоретение прицепа Универсал 111934 Евро (под снегоход), 3шт.</t>
  </si>
  <si>
    <t>Приобретение сервера для локальной сети, 3шт.</t>
  </si>
  <si>
    <t>O_Ч6_9</t>
  </si>
  <si>
    <t>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t>
  </si>
  <si>
    <t>O_П6_8</t>
  </si>
  <si>
    <t>Приобретение кабельной электротехнической лаборатории на базе ГАЗ-2705 или эквивалент - 2 шт.</t>
  </si>
  <si>
    <t>Приобретение Экскаватора-погрузчика ELAZ-BL880 или эквивалент - 2 шт.</t>
  </si>
  <si>
    <t>Приобретение АГП, 6 шт</t>
  </si>
  <si>
    <t>O_К6_29</t>
  </si>
  <si>
    <t>Приобретение КМУ - 3 шт.</t>
  </si>
  <si>
    <t>O_К6_30</t>
  </si>
  <si>
    <t>Приобретение автомобиля УАЗ Патриот - 4шт.</t>
  </si>
  <si>
    <t>O_К6_32</t>
  </si>
  <si>
    <t>Приобретение автомобиля УАЗ-3909 - 7шт.</t>
  </si>
  <si>
    <t>O_К6_33</t>
  </si>
  <si>
    <t>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t>
  </si>
  <si>
    <t>P_К1_42</t>
  </si>
  <si>
    <t>Установка прибора учета в РУ-0,4кВ ТП №39  для строительной площадки МКД, по адресу г. Кунгур, ул. Труда, 58, к.н. 59:08:0101005:976 (договор № 23ю/23-К от 09.11.2023 ООО "ГРАД-ИНВЕСТ") (т.у-1шт)</t>
  </si>
  <si>
    <t>P_К1_43</t>
  </si>
  <si>
    <t xml:space="preserve">Строительство 2КТП и КЛ 10 кВ (установка 2КТП мощностью 630 кВА и строительство КЛ 10 кВ ориентировочной протяженностью 0,12 км.) г. Чернушка, ул. Ленина
</t>
  </si>
  <si>
    <t>P_К1_44</t>
  </si>
  <si>
    <t>P_Ч1_169</t>
  </si>
  <si>
    <t>P_П1_9</t>
  </si>
  <si>
    <t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t>
  </si>
  <si>
    <t>Реализация внепланового проекта в рамках вновь заключенного договора ТП</t>
  </si>
  <si>
    <t>P_П1_10</t>
  </si>
  <si>
    <t>Модернизация  РУ-10кВ ПС 35/10 УТ-18 с заменой ТТ 10кВ в яч. №16 (договор № 53ю/24-К от 22.08.2024 ПАО "Россети Урал") (ТТ-3шт)</t>
  </si>
  <si>
    <t>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t>
  </si>
  <si>
    <t>P_К4_45</t>
  </si>
  <si>
    <t>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t>
  </si>
  <si>
    <t>Реализация внепланового проекта в рамках устранения аварийного события</t>
  </si>
  <si>
    <t>Отклонение по стоимости реалиации проекта в связи со снижением по итогам ТЗП</t>
  </si>
  <si>
    <t>Оплата закупки оборудования для цели выполнения планов года</t>
  </si>
  <si>
    <t>Реализация требований ФЗ-522 с учетом фактической потребности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</si>
</sst>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р_._-;\-* #,##0.00_р_._-;_-* &quot;-&quot;??_р_._-;_-@_-"/>
  </numFmts>
  <fonts count="8" x14ac:knownFonts="1">
    <font>
      <sz val="11"/>
      <color theme="1"/>
      <name val="Calibri"/>
      <family val="2"/>
      <charset val="204"/>
      <scheme val="minor"/>
    </font>
    <font>
      <sz val="14"/>
      <color theme="1"/>
      <name val="Times New Roman"/>
      <family val="1"/>
      <charset val="204"/>
    </font>
    <font>
      <sz val="12"/>
      <name val="Times New Roman"/>
      <family val="1"/>
      <charset val="204"/>
    </font>
    <font>
      <sz val="14"/>
      <name val="Times New Roman"/>
      <family val="1"/>
      <charset val="204"/>
    </font>
    <font>
      <sz val="11"/>
      <color theme="1"/>
      <name val="Calibri"/>
      <family val="2"/>
      <scheme val="minor"/>
    </font>
    <font>
      <b/>
      <sz val="14"/>
      <color theme="1"/>
      <name val="Times New Roman"/>
      <family val="1"/>
      <charset val="204"/>
    </font>
    <font>
      <sz val="14"/>
      <color rgb="FFFF0000"/>
      <name val="Times New Roman"/>
      <family val="1"/>
      <charset val="204"/>
    </font>
    <font>
      <sz val="8"/>
      <name val="Calibri"/>
      <family val="2"/>
      <charset val="204"/>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xf numFmtId="0" fontId="2" fillId="0" borderId="0"/>
    <xf numFmtId="9" fontId="4" fillId="0" borderId="0" applyFont="0" applyFill="0" applyBorder="0" applyAlignment="0" applyProtection="0"/>
    <xf numFmtId="0" fontId="4" fillId="0" borderId="0"/>
    <xf numFmtId="164" fontId="2" fillId="0" borderId="0" applyFont="0" applyFill="0" applyBorder="0" applyAlignment="0" applyProtection="0"/>
  </cellStyleXfs>
  <cellXfs count="36">
    <xf numFmtId="0" fontId="0" fillId="0" borderId="0" xfId="0"/>
    <xf numFmtId="9" fontId="1" fillId="0" borderId="0" xfId="2" applyFont="1" applyFill="1"/>
    <xf numFmtId="4" fontId="2" fillId="0" borderId="1" xfId="4" applyNumberFormat="1" applyFont="1" applyFill="1" applyBorder="1" applyAlignment="1">
      <alignment horizontal="center" vertical="center" wrapText="1"/>
    </xf>
    <xf numFmtId="4" fontId="2" fillId="0" borderId="7" xfId="4" applyNumberFormat="1" applyFont="1" applyFill="1" applyBorder="1" applyAlignment="1">
      <alignment horizontal="center" vertical="center" wrapText="1"/>
    </xf>
    <xf numFmtId="0" fontId="1" fillId="0" borderId="0" xfId="0" applyFont="1" applyFill="1"/>
    <xf numFmtId="0" fontId="3" fillId="0" borderId="0" xfId="1" applyFont="1" applyFill="1" applyAlignment="1">
      <alignment horizontal="right" vertical="center"/>
    </xf>
    <xf numFmtId="0" fontId="3" fillId="0" borderId="0" xfId="1" applyFont="1" applyFill="1" applyAlignment="1">
      <alignment horizontal="right"/>
    </xf>
    <xf numFmtId="4" fontId="1" fillId="0" borderId="0" xfId="0" applyNumberFormat="1" applyFont="1" applyFill="1"/>
    <xf numFmtId="0" fontId="0" fillId="0" borderId="0" xfId="0" applyFill="1"/>
    <xf numFmtId="0" fontId="5" fillId="0" borderId="0" xfId="0" applyFont="1" applyFill="1" applyAlignment="1">
      <alignment horizontal="right"/>
    </xf>
    <xf numFmtId="0" fontId="1" fillId="0" borderId="0" xfId="0" applyFont="1" applyFill="1" applyAlignment="1">
      <alignment horizontal="right"/>
    </xf>
    <xf numFmtId="0" fontId="6" fillId="0" borderId="0" xfId="0" applyFont="1" applyFill="1" applyAlignment="1">
      <alignment horizontal="center" vertical="center"/>
    </xf>
    <xf numFmtId="0" fontId="1" fillId="0" borderId="0" xfId="0" applyFont="1" applyFill="1" applyAlignment="1">
      <alignment horizontal="left"/>
    </xf>
    <xf numFmtId="0" fontId="3" fillId="0" borderId="0" xfId="0" applyFont="1" applyFill="1"/>
    <xf numFmtId="0" fontId="1" fillId="0" borderId="0" xfId="0" applyFont="1" applyFill="1" applyAlignment="1">
      <alignment horizontal="center" vertical="center"/>
    </xf>
    <xf numFmtId="0" fontId="3" fillId="0" borderId="0" xfId="0" applyFont="1" applyFill="1" applyAlignment="1">
      <alignment horizontal="right"/>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49" fontId="2" fillId="0" borderId="1" xfId="3" applyNumberFormat="1" applyFont="1" applyFill="1" applyBorder="1" applyAlignment="1">
      <alignment horizontal="center" vertical="center" wrapText="1"/>
    </xf>
    <xf numFmtId="0" fontId="2" fillId="0" borderId="1" xfId="3" applyFont="1" applyFill="1" applyBorder="1" applyAlignment="1">
      <alignment horizontal="left" vertical="center" wrapText="1"/>
    </xf>
    <xf numFmtId="0" fontId="2" fillId="0" borderId="1" xfId="3" applyFont="1" applyFill="1" applyBorder="1" applyAlignment="1">
      <alignment horizontal="center" vertical="center" wrapText="1"/>
    </xf>
    <xf numFmtId="4" fontId="2" fillId="0" borderId="1" xfId="3" applyNumberFormat="1" applyFont="1" applyFill="1" applyBorder="1" applyAlignment="1">
      <alignment horizontal="center" vertical="center" wrapText="1"/>
    </xf>
    <xf numFmtId="2" fontId="2" fillId="0" borderId="1" xfId="3" applyNumberFormat="1" applyFont="1" applyFill="1" applyBorder="1" applyAlignment="1">
      <alignment horizontal="center" vertical="center" wrapText="1"/>
    </xf>
    <xf numFmtId="0" fontId="2" fillId="0" borderId="0" xfId="0" applyFont="1" applyFill="1"/>
    <xf numFmtId="0" fontId="2" fillId="0" borderId="7" xfId="3" applyFont="1" applyFill="1" applyBorder="1" applyAlignment="1">
      <alignment horizontal="center" vertical="center" wrapText="1"/>
    </xf>
    <xf numFmtId="49" fontId="2" fillId="0" borderId="7" xfId="3" applyNumberFormat="1" applyFont="1" applyFill="1" applyBorder="1" applyAlignment="1">
      <alignment horizontal="center" vertical="center" wrapText="1"/>
    </xf>
    <xf numFmtId="0" fontId="2" fillId="0" borderId="7" xfId="3" applyFont="1" applyFill="1" applyBorder="1" applyAlignment="1">
      <alignment horizontal="left" vertical="center" wrapText="1"/>
    </xf>
    <xf numFmtId="4" fontId="1" fillId="0" borderId="0" xfId="0" applyNumberFormat="1" applyFont="1" applyFill="1" applyAlignment="1">
      <alignment horizontal="center" vertical="center"/>
    </xf>
    <xf numFmtId="4" fontId="2" fillId="0" borderId="7" xfId="3"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2" fillId="0" borderId="1" xfId="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cellXfs>
  <cellStyles count="5">
    <cellStyle name="Обычный" xfId="0" builtinId="0"/>
    <cellStyle name="Обычный 3 2 5 6" xfId="1" xr:uid="{00000000-0005-0000-0000-000001000000}"/>
    <cellStyle name="Обычный 7" xfId="3" xr:uid="{00000000-0005-0000-0000-000002000000}"/>
    <cellStyle name="Процентный 4" xfId="2" xr:uid="{00000000-0005-0000-0000-000003000000}"/>
    <cellStyle name="Финансовый 4"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28">
    <tabColor theme="5" tint="0.39997558519241921"/>
  </sheetPr>
  <dimension ref="A1:W136"/>
  <sheetViews>
    <sheetView showGridLines="0" tabSelected="1" zoomScale="60" zoomScaleNormal="60" workbookViewId="0">
      <selection activeCell="A16" sqref="A16:XFD16"/>
    </sheetView>
  </sheetViews>
  <sheetFormatPr defaultColWidth="9.140625" defaultRowHeight="15.75" x14ac:dyDescent="0.25"/>
  <cols>
    <col min="1" max="1" width="21.28515625" style="23" customWidth="1"/>
    <col min="2" max="2" width="99" style="23" customWidth="1"/>
    <col min="3" max="3" width="21.85546875" style="23" customWidth="1"/>
    <col min="4" max="4" width="21.42578125" style="23" customWidth="1"/>
    <col min="5" max="5" width="21.85546875" style="23" customWidth="1"/>
    <col min="6" max="6" width="22.85546875" style="23" customWidth="1"/>
    <col min="7" max="7" width="20.42578125" style="23" customWidth="1"/>
    <col min="8" max="8" width="18.42578125" style="23" customWidth="1"/>
    <col min="9" max="9" width="22.140625" style="23" customWidth="1"/>
    <col min="10" max="10" width="18.42578125" style="23" customWidth="1"/>
    <col min="11" max="11" width="18" style="23" customWidth="1"/>
    <col min="12" max="12" width="21.85546875" style="23" customWidth="1"/>
    <col min="13" max="13" width="18.42578125" style="23" customWidth="1"/>
    <col min="14" max="14" width="21.140625" style="23" customWidth="1"/>
    <col min="15" max="16" width="19.140625" style="23" customWidth="1"/>
    <col min="17" max="17" width="24.42578125" style="23" customWidth="1"/>
    <col min="18" max="18" width="19.140625" style="23" customWidth="1"/>
    <col min="19" max="19" width="20.140625" style="23" customWidth="1"/>
    <col min="20" max="20" width="56.42578125" style="23" customWidth="1"/>
    <col min="21" max="16384" width="9.140625" style="23"/>
  </cols>
  <sheetData>
    <row r="1" spans="1:23" s="4" customFormat="1" ht="15" customHeight="1" x14ac:dyDescent="0.3">
      <c r="T1" s="5" t="s">
        <v>0</v>
      </c>
    </row>
    <row r="2" spans="1:23" s="4" customFormat="1" ht="15" customHeight="1" x14ac:dyDescent="0.3">
      <c r="T2" s="6" t="s">
        <v>1</v>
      </c>
    </row>
    <row r="3" spans="1:23" s="4" customFormat="1" ht="15" customHeight="1" x14ac:dyDescent="0.3">
      <c r="R3" s="7"/>
      <c r="T3" s="6" t="s">
        <v>2</v>
      </c>
    </row>
    <row r="4" spans="1:23" s="4" customFormat="1" ht="15" customHeight="1" x14ac:dyDescent="0.3">
      <c r="A4" s="4" t="s">
        <v>3</v>
      </c>
      <c r="H4" s="8"/>
      <c r="I4" s="8"/>
      <c r="J4" s="8"/>
      <c r="K4" s="8"/>
      <c r="L4" s="8"/>
      <c r="R4" s="7"/>
    </row>
    <row r="5" spans="1:23" s="4" customFormat="1" ht="15" customHeight="1" x14ac:dyDescent="0.3">
      <c r="A5" s="4" t="s">
        <v>128</v>
      </c>
      <c r="H5" s="8"/>
      <c r="I5" s="8"/>
      <c r="J5" s="8"/>
      <c r="K5" s="8"/>
      <c r="L5" s="8"/>
      <c r="M5" s="8"/>
      <c r="R5" s="7"/>
    </row>
    <row r="6" spans="1:23" s="4" customFormat="1" ht="15" customHeight="1" x14ac:dyDescent="0.3">
      <c r="Q6" s="7"/>
      <c r="R6" s="7"/>
      <c r="S6" s="7"/>
    </row>
    <row r="7" spans="1:23" s="4" customFormat="1" ht="15" customHeight="1" x14ac:dyDescent="0.3">
      <c r="A7" s="4" t="s">
        <v>117</v>
      </c>
      <c r="S7" s="1"/>
      <c r="T7" s="9"/>
    </row>
    <row r="8" spans="1:23" s="4" customFormat="1" ht="15" customHeight="1" x14ac:dyDescent="0.3">
      <c r="R8" s="7"/>
      <c r="T8" s="10"/>
    </row>
    <row r="9" spans="1:23" s="4" customFormat="1" ht="15" customHeight="1" x14ac:dyDescent="0.3">
      <c r="A9" s="4" t="s">
        <v>129</v>
      </c>
      <c r="D9" s="11"/>
      <c r="T9" s="10"/>
    </row>
    <row r="10" spans="1:23" s="4" customFormat="1" ht="15" customHeight="1" x14ac:dyDescent="0.3">
      <c r="A10" s="12"/>
      <c r="D10" s="11"/>
      <c r="G10" s="11"/>
      <c r="T10" s="10"/>
    </row>
    <row r="11" spans="1:23" s="4" customFormat="1" ht="15" customHeight="1" x14ac:dyDescent="0.3">
      <c r="A11" s="13" t="s">
        <v>130</v>
      </c>
      <c r="G11" s="11"/>
      <c r="H11" s="27"/>
      <c r="I11" s="14"/>
      <c r="K11" s="14"/>
      <c r="L11" s="14"/>
      <c r="M11" s="14"/>
      <c r="N11" s="14"/>
      <c r="O11" s="14"/>
      <c r="T11" s="15"/>
    </row>
    <row r="12" spans="1:23" s="8" customFormat="1" ht="38.25" customHeight="1" collapsed="1" x14ac:dyDescent="0.25"/>
    <row r="13" spans="1:23" s="4" customFormat="1" ht="36.75" customHeight="1" x14ac:dyDescent="0.3">
      <c r="A13" s="32" t="s">
        <v>4</v>
      </c>
      <c r="B13" s="29" t="s">
        <v>5</v>
      </c>
      <c r="C13" s="29" t="s">
        <v>6</v>
      </c>
      <c r="D13" s="29" t="s">
        <v>7</v>
      </c>
      <c r="E13" s="29" t="s">
        <v>131</v>
      </c>
      <c r="F13" s="29" t="s">
        <v>132</v>
      </c>
      <c r="G13" s="33" t="s">
        <v>133</v>
      </c>
      <c r="H13" s="34"/>
      <c r="I13" s="34"/>
      <c r="J13" s="34"/>
      <c r="K13" s="34"/>
      <c r="L13" s="34"/>
      <c r="M13" s="34"/>
      <c r="N13" s="34"/>
      <c r="O13" s="34"/>
      <c r="P13" s="35"/>
      <c r="Q13" s="29" t="s">
        <v>8</v>
      </c>
      <c r="R13" s="33" t="s">
        <v>9</v>
      </c>
      <c r="S13" s="35"/>
      <c r="T13" s="29" t="s">
        <v>10</v>
      </c>
    </row>
    <row r="14" spans="1:23" s="4" customFormat="1" ht="27" customHeight="1" x14ac:dyDescent="0.3">
      <c r="A14" s="32"/>
      <c r="B14" s="30"/>
      <c r="C14" s="30"/>
      <c r="D14" s="30"/>
      <c r="E14" s="30"/>
      <c r="F14" s="30"/>
      <c r="G14" s="33" t="s">
        <v>11</v>
      </c>
      <c r="H14" s="35"/>
      <c r="I14" s="33" t="s">
        <v>12</v>
      </c>
      <c r="J14" s="35"/>
      <c r="K14" s="33" t="s">
        <v>13</v>
      </c>
      <c r="L14" s="35"/>
      <c r="M14" s="33" t="s">
        <v>14</v>
      </c>
      <c r="N14" s="35"/>
      <c r="O14" s="33" t="s">
        <v>15</v>
      </c>
      <c r="P14" s="35"/>
      <c r="Q14" s="30"/>
      <c r="R14" s="29" t="s">
        <v>16</v>
      </c>
      <c r="S14" s="29" t="s">
        <v>17</v>
      </c>
      <c r="T14" s="30"/>
    </row>
    <row r="15" spans="1:23" s="4" customFormat="1" ht="93" customHeight="1" x14ac:dyDescent="0.3">
      <c r="A15" s="32"/>
      <c r="B15" s="31"/>
      <c r="C15" s="31"/>
      <c r="D15" s="31"/>
      <c r="E15" s="31"/>
      <c r="F15" s="31"/>
      <c r="G15" s="16" t="s">
        <v>18</v>
      </c>
      <c r="H15" s="16" t="s">
        <v>19</v>
      </c>
      <c r="I15" s="16" t="s">
        <v>18</v>
      </c>
      <c r="J15" s="16" t="s">
        <v>19</v>
      </c>
      <c r="K15" s="16" t="s">
        <v>18</v>
      </c>
      <c r="L15" s="16" t="s">
        <v>19</v>
      </c>
      <c r="M15" s="16" t="s">
        <v>18</v>
      </c>
      <c r="N15" s="16" t="s">
        <v>19</v>
      </c>
      <c r="O15" s="16" t="s">
        <v>18</v>
      </c>
      <c r="P15" s="16" t="s">
        <v>19</v>
      </c>
      <c r="Q15" s="31"/>
      <c r="R15" s="31"/>
      <c r="S15" s="31"/>
      <c r="T15" s="31"/>
    </row>
    <row r="16" spans="1:23" s="4" customFormat="1" ht="15" customHeight="1" x14ac:dyDescent="0.3">
      <c r="A16" s="17">
        <v>1</v>
      </c>
      <c r="B16" s="17">
        <v>2</v>
      </c>
      <c r="C16" s="17">
        <v>3</v>
      </c>
      <c r="D16" s="17">
        <v>4</v>
      </c>
      <c r="E16" s="17">
        <v>5</v>
      </c>
      <c r="F16" s="17">
        <v>6</v>
      </c>
      <c r="G16" s="17">
        <v>7</v>
      </c>
      <c r="H16" s="17">
        <v>8</v>
      </c>
      <c r="I16" s="17">
        <v>9</v>
      </c>
      <c r="J16" s="17">
        <v>10</v>
      </c>
      <c r="K16" s="17">
        <v>11</v>
      </c>
      <c r="L16" s="17">
        <v>12</v>
      </c>
      <c r="M16" s="17">
        <v>13</v>
      </c>
      <c r="N16" s="17">
        <v>14</v>
      </c>
      <c r="O16" s="17">
        <v>15</v>
      </c>
      <c r="P16" s="17">
        <v>16</v>
      </c>
      <c r="Q16" s="17">
        <v>17</v>
      </c>
      <c r="R16" s="17">
        <v>18</v>
      </c>
      <c r="S16" s="17">
        <v>19</v>
      </c>
      <c r="T16" s="17">
        <v>20</v>
      </c>
      <c r="U16" s="8"/>
      <c r="V16" s="8"/>
      <c r="W16" s="8"/>
    </row>
    <row r="17" spans="1:20" x14ac:dyDescent="0.25">
      <c r="A17" s="18" t="s">
        <v>20</v>
      </c>
      <c r="B17" s="19" t="s">
        <v>21</v>
      </c>
      <c r="C17" s="20" t="s">
        <v>22</v>
      </c>
      <c r="D17" s="21">
        <f>SUM(D18:D23)</f>
        <v>707.99679148756945</v>
      </c>
      <c r="E17" s="21">
        <f>SUM(E18:E23)</f>
        <v>53.979103608000003</v>
      </c>
      <c r="F17" s="21">
        <f>SUM(F18:F23)</f>
        <v>654.01768787956939</v>
      </c>
      <c r="G17" s="21">
        <f>SUM(G18:G23)</f>
        <v>232.62353855556003</v>
      </c>
      <c r="H17" s="21">
        <f>SUM(H18:H23)</f>
        <v>27.393111352799998</v>
      </c>
      <c r="I17" s="21">
        <f t="shared" ref="I17:Q17" si="0">SUM(I18:I23)</f>
        <v>0</v>
      </c>
      <c r="J17" s="21">
        <f>SUM(J18:J23)</f>
        <v>27.393111352799998</v>
      </c>
      <c r="K17" s="21">
        <f>SUM(K18:K23)</f>
        <v>0</v>
      </c>
      <c r="L17" s="21">
        <f>SUM(L18:L23)</f>
        <v>0</v>
      </c>
      <c r="M17" s="21">
        <f>SUM(M18:M23)</f>
        <v>0</v>
      </c>
      <c r="N17" s="21">
        <f t="shared" si="0"/>
        <v>0</v>
      </c>
      <c r="O17" s="21">
        <f t="shared" si="0"/>
        <v>232.62353855556003</v>
      </c>
      <c r="P17" s="21">
        <f t="shared" si="0"/>
        <v>0</v>
      </c>
      <c r="Q17" s="21">
        <f t="shared" si="0"/>
        <v>626.62457652676926</v>
      </c>
      <c r="R17" s="21">
        <f t="shared" ref="R17:R26" si="1">IF(M17="нд","нд",(N(J17))-(N(I17)))</f>
        <v>27.393111352799998</v>
      </c>
      <c r="S17" s="21" t="str">
        <f t="shared" ref="S17:S26" si="2">IF(R17="нд","нд",IF(R17=0,0,IF(AND(N(I17)+N(K17)+N(M17)=0,R17&lt;&gt;0),"нд",N(R17)/(N(I17)+N(K17)+N(M17))*100)))</f>
        <v>нд</v>
      </c>
      <c r="T17" s="22" t="s">
        <v>23</v>
      </c>
    </row>
    <row r="18" spans="1:20" x14ac:dyDescent="0.25">
      <c r="A18" s="18" t="s">
        <v>24</v>
      </c>
      <c r="B18" s="19" t="s">
        <v>25</v>
      </c>
      <c r="C18" s="20" t="s">
        <v>22</v>
      </c>
      <c r="D18" s="21">
        <f>SUM(D25)</f>
        <v>122.19168900223548</v>
      </c>
      <c r="E18" s="21">
        <f t="shared" ref="E18:P18" si="3">SUM(E25)</f>
        <v>20.692421148000001</v>
      </c>
      <c r="F18" s="21">
        <f t="shared" si="3"/>
        <v>101.49926785423547</v>
      </c>
      <c r="G18" s="21">
        <f t="shared" si="3"/>
        <v>16.438938551671804</v>
      </c>
      <c r="H18" s="21">
        <f t="shared" si="3"/>
        <v>11.25899984</v>
      </c>
      <c r="I18" s="21">
        <f t="shared" si="3"/>
        <v>0</v>
      </c>
      <c r="J18" s="21">
        <f t="shared" si="3"/>
        <v>11.25899984</v>
      </c>
      <c r="K18" s="21">
        <f t="shared" si="3"/>
        <v>0</v>
      </c>
      <c r="L18" s="21">
        <f t="shared" si="3"/>
        <v>0</v>
      </c>
      <c r="M18" s="21">
        <f t="shared" si="3"/>
        <v>0</v>
      </c>
      <c r="N18" s="21">
        <f t="shared" si="3"/>
        <v>0</v>
      </c>
      <c r="O18" s="21">
        <f t="shared" si="3"/>
        <v>16.438938551671804</v>
      </c>
      <c r="P18" s="21">
        <f t="shared" si="3"/>
        <v>0</v>
      </c>
      <c r="Q18" s="21">
        <f>SUM(Q25)</f>
        <v>90.240268014235482</v>
      </c>
      <c r="R18" s="21">
        <f t="shared" si="1"/>
        <v>11.25899984</v>
      </c>
      <c r="S18" s="21" t="str">
        <f t="shared" si="2"/>
        <v>нд</v>
      </c>
      <c r="T18" s="22" t="s">
        <v>23</v>
      </c>
    </row>
    <row r="19" spans="1:20" x14ac:dyDescent="0.25">
      <c r="A19" s="18" t="s">
        <v>26</v>
      </c>
      <c r="B19" s="19" t="s">
        <v>27</v>
      </c>
      <c r="C19" s="20" t="s">
        <v>22</v>
      </c>
      <c r="D19" s="21">
        <f>SUM(D47)</f>
        <v>303.07971697381271</v>
      </c>
      <c r="E19" s="21">
        <f t="shared" ref="E19:P19" si="4">SUM(E47)</f>
        <v>7.3839639239999997</v>
      </c>
      <c r="F19" s="21">
        <f t="shared" si="4"/>
        <v>295.69575304981271</v>
      </c>
      <c r="G19" s="21">
        <f t="shared" si="4"/>
        <v>114.03032505732821</v>
      </c>
      <c r="H19" s="21">
        <f t="shared" si="4"/>
        <v>15.3038815128</v>
      </c>
      <c r="I19" s="21">
        <f t="shared" si="4"/>
        <v>0</v>
      </c>
      <c r="J19" s="21">
        <f t="shared" si="4"/>
        <v>15.3038815128</v>
      </c>
      <c r="K19" s="21">
        <f t="shared" si="4"/>
        <v>0</v>
      </c>
      <c r="L19" s="21">
        <f t="shared" si="4"/>
        <v>0</v>
      </c>
      <c r="M19" s="21">
        <f t="shared" si="4"/>
        <v>0</v>
      </c>
      <c r="N19" s="21">
        <f t="shared" si="4"/>
        <v>0</v>
      </c>
      <c r="O19" s="21">
        <f t="shared" si="4"/>
        <v>114.03032505732821</v>
      </c>
      <c r="P19" s="21">
        <f t="shared" si="4"/>
        <v>0</v>
      </c>
      <c r="Q19" s="21">
        <f>SUM(Q47)</f>
        <v>280.39187153701272</v>
      </c>
      <c r="R19" s="21">
        <f t="shared" si="1"/>
        <v>15.3038815128</v>
      </c>
      <c r="S19" s="21" t="str">
        <f t="shared" si="2"/>
        <v>нд</v>
      </c>
      <c r="T19" s="22" t="s">
        <v>23</v>
      </c>
    </row>
    <row r="20" spans="1:20" ht="31.5" x14ac:dyDescent="0.25">
      <c r="A20" s="18" t="s">
        <v>28</v>
      </c>
      <c r="B20" s="19" t="s">
        <v>29</v>
      </c>
      <c r="C20" s="20" t="s">
        <v>22</v>
      </c>
      <c r="D20" s="21">
        <f>SUM(D115)</f>
        <v>0</v>
      </c>
      <c r="E20" s="21">
        <f t="shared" ref="E20:P20" si="5">SUM(E115)</f>
        <v>0</v>
      </c>
      <c r="F20" s="21">
        <f t="shared" si="5"/>
        <v>0</v>
      </c>
      <c r="G20" s="21">
        <f t="shared" si="5"/>
        <v>0</v>
      </c>
      <c r="H20" s="21">
        <f t="shared" si="5"/>
        <v>0</v>
      </c>
      <c r="I20" s="21">
        <f t="shared" si="5"/>
        <v>0</v>
      </c>
      <c r="J20" s="21">
        <f t="shared" si="5"/>
        <v>0</v>
      </c>
      <c r="K20" s="21">
        <f t="shared" si="5"/>
        <v>0</v>
      </c>
      <c r="L20" s="21">
        <f t="shared" si="5"/>
        <v>0</v>
      </c>
      <c r="M20" s="21">
        <f t="shared" si="5"/>
        <v>0</v>
      </c>
      <c r="N20" s="21">
        <f t="shared" si="5"/>
        <v>0</v>
      </c>
      <c r="O20" s="21">
        <f t="shared" si="5"/>
        <v>0</v>
      </c>
      <c r="P20" s="21">
        <f t="shared" si="5"/>
        <v>0</v>
      </c>
      <c r="Q20" s="21">
        <f>SUM(Q115)</f>
        <v>0</v>
      </c>
      <c r="R20" s="21">
        <f t="shared" si="1"/>
        <v>0</v>
      </c>
      <c r="S20" s="21">
        <f t="shared" si="2"/>
        <v>0</v>
      </c>
      <c r="T20" s="22" t="s">
        <v>23</v>
      </c>
    </row>
    <row r="21" spans="1:20" x14ac:dyDescent="0.25">
      <c r="A21" s="18" t="s">
        <v>30</v>
      </c>
      <c r="B21" s="19" t="s">
        <v>31</v>
      </c>
      <c r="C21" s="20" t="s">
        <v>22</v>
      </c>
      <c r="D21" s="21">
        <f>SUM(D118)</f>
        <v>4.935965949999999</v>
      </c>
      <c r="E21" s="21">
        <f t="shared" ref="E21:P21" si="6">SUM(E118)</f>
        <v>0</v>
      </c>
      <c r="F21" s="21">
        <f t="shared" si="6"/>
        <v>4.935965949999999</v>
      </c>
      <c r="G21" s="21">
        <f t="shared" si="6"/>
        <v>4.2959659499999994</v>
      </c>
      <c r="H21" s="21">
        <f t="shared" si="6"/>
        <v>0.56999999999999995</v>
      </c>
      <c r="I21" s="21">
        <f t="shared" si="6"/>
        <v>0</v>
      </c>
      <c r="J21" s="21">
        <f t="shared" si="6"/>
        <v>0.56999999999999995</v>
      </c>
      <c r="K21" s="21">
        <f t="shared" si="6"/>
        <v>0</v>
      </c>
      <c r="L21" s="21">
        <f t="shared" si="6"/>
        <v>0</v>
      </c>
      <c r="M21" s="21">
        <f t="shared" si="6"/>
        <v>0</v>
      </c>
      <c r="N21" s="21">
        <f t="shared" si="6"/>
        <v>0</v>
      </c>
      <c r="O21" s="21">
        <f t="shared" si="6"/>
        <v>4.2959659499999994</v>
      </c>
      <c r="P21" s="21">
        <f t="shared" si="6"/>
        <v>0</v>
      </c>
      <c r="Q21" s="21">
        <f>SUM(Q118)</f>
        <v>4.3659659499999997</v>
      </c>
      <c r="R21" s="21">
        <f t="shared" si="1"/>
        <v>0.56999999999999995</v>
      </c>
      <c r="S21" s="21" t="str">
        <f t="shared" si="2"/>
        <v>нд</v>
      </c>
      <c r="T21" s="22" t="s">
        <v>23</v>
      </c>
    </row>
    <row r="22" spans="1:20" x14ac:dyDescent="0.25">
      <c r="A22" s="18" t="s">
        <v>32</v>
      </c>
      <c r="B22" s="19" t="s">
        <v>33</v>
      </c>
      <c r="C22" s="20" t="s">
        <v>22</v>
      </c>
      <c r="D22" s="21">
        <f>SUM(D121)</f>
        <v>0</v>
      </c>
      <c r="E22" s="21">
        <f t="shared" ref="E22:P22" si="7">SUM(E121)</f>
        <v>0</v>
      </c>
      <c r="F22" s="21">
        <f t="shared" si="7"/>
        <v>0</v>
      </c>
      <c r="G22" s="21">
        <f t="shared" si="7"/>
        <v>0</v>
      </c>
      <c r="H22" s="21">
        <f t="shared" si="7"/>
        <v>0</v>
      </c>
      <c r="I22" s="21">
        <f t="shared" si="7"/>
        <v>0</v>
      </c>
      <c r="J22" s="21">
        <f t="shared" si="7"/>
        <v>0</v>
      </c>
      <c r="K22" s="21">
        <f t="shared" si="7"/>
        <v>0</v>
      </c>
      <c r="L22" s="21">
        <f t="shared" si="7"/>
        <v>0</v>
      </c>
      <c r="M22" s="21">
        <f t="shared" si="7"/>
        <v>0</v>
      </c>
      <c r="N22" s="21">
        <f t="shared" si="7"/>
        <v>0</v>
      </c>
      <c r="O22" s="21">
        <f t="shared" si="7"/>
        <v>0</v>
      </c>
      <c r="P22" s="21">
        <f t="shared" si="7"/>
        <v>0</v>
      </c>
      <c r="Q22" s="21">
        <f>SUM(Q121)</f>
        <v>0</v>
      </c>
      <c r="R22" s="21">
        <f t="shared" si="1"/>
        <v>0</v>
      </c>
      <c r="S22" s="21">
        <f t="shared" si="2"/>
        <v>0</v>
      </c>
      <c r="T22" s="22" t="s">
        <v>23</v>
      </c>
    </row>
    <row r="23" spans="1:20" x14ac:dyDescent="0.25">
      <c r="A23" s="18" t="s">
        <v>34</v>
      </c>
      <c r="B23" s="19" t="s">
        <v>35</v>
      </c>
      <c r="C23" s="20" t="s">
        <v>22</v>
      </c>
      <c r="D23" s="21">
        <f>SUM(D122)</f>
        <v>277.78941956152119</v>
      </c>
      <c r="E23" s="21">
        <f t="shared" ref="E23:P23" si="8">SUM(E122)</f>
        <v>25.902718535999998</v>
      </c>
      <c r="F23" s="21">
        <f t="shared" si="8"/>
        <v>251.88670102552118</v>
      </c>
      <c r="G23" s="21">
        <f t="shared" si="8"/>
        <v>97.858308996559998</v>
      </c>
      <c r="H23" s="21">
        <f t="shared" si="8"/>
        <v>0.26023000000000002</v>
      </c>
      <c r="I23" s="21">
        <f t="shared" si="8"/>
        <v>0</v>
      </c>
      <c r="J23" s="21">
        <f t="shared" si="8"/>
        <v>0.26023000000000002</v>
      </c>
      <c r="K23" s="21">
        <f t="shared" si="8"/>
        <v>0</v>
      </c>
      <c r="L23" s="21">
        <f t="shared" si="8"/>
        <v>0</v>
      </c>
      <c r="M23" s="21">
        <f t="shared" si="8"/>
        <v>0</v>
      </c>
      <c r="N23" s="21">
        <f t="shared" si="8"/>
        <v>0</v>
      </c>
      <c r="O23" s="21">
        <f t="shared" si="8"/>
        <v>97.858308996559998</v>
      </c>
      <c r="P23" s="21">
        <f t="shared" si="8"/>
        <v>0</v>
      </c>
      <c r="Q23" s="21">
        <f>SUM(Q122)</f>
        <v>251.62647102552114</v>
      </c>
      <c r="R23" s="21">
        <f t="shared" si="1"/>
        <v>0.26023000000000002</v>
      </c>
      <c r="S23" s="21" t="str">
        <f t="shared" si="2"/>
        <v>нд</v>
      </c>
      <c r="T23" s="22" t="s">
        <v>23</v>
      </c>
    </row>
    <row r="24" spans="1:20" x14ac:dyDescent="0.25">
      <c r="A24" s="18" t="s">
        <v>36</v>
      </c>
      <c r="B24" s="19" t="s">
        <v>37</v>
      </c>
      <c r="C24" s="20" t="s">
        <v>22</v>
      </c>
      <c r="D24" s="2">
        <f t="shared" ref="D24:Q24" si="9">SUM(D25,D47,D115,D118,D121,D122)</f>
        <v>707.99679148756945</v>
      </c>
      <c r="E24" s="2">
        <f t="shared" si="9"/>
        <v>53.979103608000003</v>
      </c>
      <c r="F24" s="2">
        <f t="shared" si="9"/>
        <v>654.01768787956939</v>
      </c>
      <c r="G24" s="2">
        <f t="shared" si="9"/>
        <v>232.62353855556003</v>
      </c>
      <c r="H24" s="2">
        <f t="shared" si="9"/>
        <v>27.393111352799998</v>
      </c>
      <c r="I24" s="2">
        <f t="shared" si="9"/>
        <v>0</v>
      </c>
      <c r="J24" s="2">
        <f t="shared" si="9"/>
        <v>27.393111352799998</v>
      </c>
      <c r="K24" s="2">
        <f t="shared" si="9"/>
        <v>0</v>
      </c>
      <c r="L24" s="2">
        <f t="shared" si="9"/>
        <v>0</v>
      </c>
      <c r="M24" s="2">
        <f t="shared" si="9"/>
        <v>0</v>
      </c>
      <c r="N24" s="2">
        <f t="shared" si="9"/>
        <v>0</v>
      </c>
      <c r="O24" s="2">
        <f t="shared" si="9"/>
        <v>232.62353855556003</v>
      </c>
      <c r="P24" s="2">
        <f t="shared" si="9"/>
        <v>0</v>
      </c>
      <c r="Q24" s="2">
        <f t="shared" si="9"/>
        <v>626.62457652676926</v>
      </c>
      <c r="R24" s="21">
        <f t="shared" si="1"/>
        <v>27.393111352799998</v>
      </c>
      <c r="S24" s="21" t="str">
        <f t="shared" si="2"/>
        <v>нд</v>
      </c>
      <c r="T24" s="22" t="s">
        <v>23</v>
      </c>
    </row>
    <row r="25" spans="1:20" x14ac:dyDescent="0.25">
      <c r="A25" s="18" t="s">
        <v>38</v>
      </c>
      <c r="B25" s="19" t="s">
        <v>39</v>
      </c>
      <c r="C25" s="20" t="s">
        <v>22</v>
      </c>
      <c r="D25" s="2">
        <f t="shared" ref="D25:Q25" si="10">SUM(D26,D34,D37,D42)</f>
        <v>122.19168900223548</v>
      </c>
      <c r="E25" s="2">
        <f t="shared" si="10"/>
        <v>20.692421148000001</v>
      </c>
      <c r="F25" s="2">
        <f t="shared" si="10"/>
        <v>101.49926785423547</v>
      </c>
      <c r="G25" s="2">
        <f t="shared" si="10"/>
        <v>16.438938551671804</v>
      </c>
      <c r="H25" s="2">
        <f t="shared" si="10"/>
        <v>11.25899984</v>
      </c>
      <c r="I25" s="2">
        <f t="shared" si="10"/>
        <v>0</v>
      </c>
      <c r="J25" s="2">
        <f t="shared" si="10"/>
        <v>11.25899984</v>
      </c>
      <c r="K25" s="2">
        <f t="shared" si="10"/>
        <v>0</v>
      </c>
      <c r="L25" s="2">
        <f t="shared" si="10"/>
        <v>0</v>
      </c>
      <c r="M25" s="2">
        <f t="shared" si="10"/>
        <v>0</v>
      </c>
      <c r="N25" s="2">
        <f t="shared" si="10"/>
        <v>0</v>
      </c>
      <c r="O25" s="2">
        <f t="shared" si="10"/>
        <v>16.438938551671804</v>
      </c>
      <c r="P25" s="2">
        <f t="shared" si="10"/>
        <v>0</v>
      </c>
      <c r="Q25" s="2">
        <f t="shared" si="10"/>
        <v>90.240268014235482</v>
      </c>
      <c r="R25" s="21">
        <f t="shared" si="1"/>
        <v>11.25899984</v>
      </c>
      <c r="S25" s="21" t="str">
        <f t="shared" si="2"/>
        <v>нд</v>
      </c>
      <c r="T25" s="22" t="s">
        <v>23</v>
      </c>
    </row>
    <row r="26" spans="1:20" ht="31.5" x14ac:dyDescent="0.25">
      <c r="A26" s="18" t="s">
        <v>40</v>
      </c>
      <c r="B26" s="19" t="s">
        <v>41</v>
      </c>
      <c r="C26" s="20" t="s">
        <v>22</v>
      </c>
      <c r="D26" s="2">
        <f>SUM(D27:D29)</f>
        <v>120.94168900223548</v>
      </c>
      <c r="E26" s="2">
        <f>SUM(E27:E29)</f>
        <v>20.692421148000001</v>
      </c>
      <c r="F26" s="2">
        <f>SUM(F27:F29)</f>
        <v>100.24926785423547</v>
      </c>
      <c r="G26" s="2">
        <f>SUM(G27:G29)</f>
        <v>16.438938551671804</v>
      </c>
      <c r="H26" s="2">
        <f t="shared" ref="H26:Q26" si="11">SUM(H27:H29)</f>
        <v>10.00899984</v>
      </c>
      <c r="I26" s="2">
        <f t="shared" si="11"/>
        <v>0</v>
      </c>
      <c r="J26" s="2">
        <f>SUM(J27:J29)</f>
        <v>10.00899984</v>
      </c>
      <c r="K26" s="2">
        <f>SUM(K27:K29)</f>
        <v>0</v>
      </c>
      <c r="L26" s="2">
        <f>SUM(L27:L29)</f>
        <v>0</v>
      </c>
      <c r="M26" s="2">
        <f>SUM(M27:M29)</f>
        <v>0</v>
      </c>
      <c r="N26" s="2">
        <f t="shared" si="11"/>
        <v>0</v>
      </c>
      <c r="O26" s="2">
        <f t="shared" si="11"/>
        <v>16.438938551671804</v>
      </c>
      <c r="P26" s="2">
        <f t="shared" si="11"/>
        <v>0</v>
      </c>
      <c r="Q26" s="2">
        <f t="shared" si="11"/>
        <v>90.240268014235482</v>
      </c>
      <c r="R26" s="21">
        <f t="shared" si="1"/>
        <v>10.00899984</v>
      </c>
      <c r="S26" s="21" t="str">
        <f t="shared" si="2"/>
        <v>нд</v>
      </c>
      <c r="T26" s="22" t="s">
        <v>23</v>
      </c>
    </row>
    <row r="27" spans="1:20" ht="31.5" x14ac:dyDescent="0.25">
      <c r="A27" s="18" t="s">
        <v>42</v>
      </c>
      <c r="B27" s="19" t="s">
        <v>43</v>
      </c>
      <c r="C27" s="20" t="s">
        <v>22</v>
      </c>
      <c r="D27" s="21">
        <v>81.678138642235481</v>
      </c>
      <c r="E27" s="21">
        <v>15.779405208000002</v>
      </c>
      <c r="F27" s="21">
        <f>D27-E27</f>
        <v>65.898733434235481</v>
      </c>
      <c r="G27" s="21">
        <f>SUM(I27,K27,M27,O27)</f>
        <v>12.694938551671804</v>
      </c>
      <c r="H27" s="21">
        <f>SUM(J27,L27,N27,P27)</f>
        <v>7.3838386279999995</v>
      </c>
      <c r="I27" s="21">
        <v>0</v>
      </c>
      <c r="J27" s="21">
        <f>2.585237+4.128063396+0.670538232</f>
        <v>7.3838386279999995</v>
      </c>
      <c r="K27" s="21">
        <v>0</v>
      </c>
      <c r="L27" s="21">
        <v>0</v>
      </c>
      <c r="M27" s="21">
        <v>0</v>
      </c>
      <c r="N27" s="21">
        <v>0</v>
      </c>
      <c r="O27" s="21">
        <v>12.694938551671804</v>
      </c>
      <c r="P27" s="21">
        <v>0</v>
      </c>
      <c r="Q27" s="21">
        <f t="shared" ref="Q27" si="12">F27-H27</f>
        <v>58.514894806235482</v>
      </c>
      <c r="R27" s="21">
        <f>IF(M27="нд","нд",(N(J27))-(N(I27)))</f>
        <v>7.3838386279999995</v>
      </c>
      <c r="S27" s="21" t="str">
        <f t="shared" ref="S27" si="13">IF(R27="нд","нд",IF(R27=0,0,IF(AND(N(I27)+N(K27)+N(M27)=0,R27&lt;&gt;0),"нд",N(R27)/(N(I27)+N(K27)+N(M27))*100)))</f>
        <v>нд</v>
      </c>
      <c r="T27" s="22" t="s">
        <v>23</v>
      </c>
    </row>
    <row r="28" spans="1:20" ht="31.5" x14ac:dyDescent="0.25">
      <c r="A28" s="18" t="s">
        <v>44</v>
      </c>
      <c r="B28" s="19" t="s">
        <v>45</v>
      </c>
      <c r="C28" s="20" t="s">
        <v>22</v>
      </c>
      <c r="D28" s="21">
        <v>24.429455999999998</v>
      </c>
      <c r="E28" s="21">
        <v>4.9130159400000011</v>
      </c>
      <c r="F28" s="21">
        <f>D28-E28</f>
        <v>19.516440059999997</v>
      </c>
      <c r="G28" s="21">
        <f>SUM(I28,K28,M28,O28)</f>
        <v>3.7439999999999998</v>
      </c>
      <c r="H28" s="21">
        <f>SUM(J28,L28,N28,P28)</f>
        <v>0.47682967200000004</v>
      </c>
      <c r="I28" s="21">
        <v>0</v>
      </c>
      <c r="J28" s="21">
        <f>0.230340672+0.246489</f>
        <v>0.47682967200000004</v>
      </c>
      <c r="K28" s="21">
        <v>0</v>
      </c>
      <c r="L28" s="21">
        <v>0</v>
      </c>
      <c r="M28" s="21">
        <v>0</v>
      </c>
      <c r="N28" s="21">
        <v>0</v>
      </c>
      <c r="O28" s="21">
        <v>3.7439999999999998</v>
      </c>
      <c r="P28" s="21">
        <v>0</v>
      </c>
      <c r="Q28" s="21">
        <f t="shared" ref="Q28" si="14">F28-H28</f>
        <v>19.039610387999996</v>
      </c>
      <c r="R28" s="21">
        <f>IF(M28="нд","нд",(N(J28))-(N(I28)))</f>
        <v>0.47682967200000004</v>
      </c>
      <c r="S28" s="21" t="str">
        <f t="shared" ref="S28" si="15">IF(R28="нд","нд",IF(R28=0,0,IF(AND(N(I28)+N(K28)+N(M28)=0,R28&lt;&gt;0),"нд",N(R28)/(N(I28)+N(K28)+N(M28))*100)))</f>
        <v>нд</v>
      </c>
      <c r="T28" s="22" t="s">
        <v>23</v>
      </c>
    </row>
    <row r="29" spans="1:20" ht="31.5" x14ac:dyDescent="0.25">
      <c r="A29" s="18" t="s">
        <v>46</v>
      </c>
      <c r="B29" s="19" t="s">
        <v>47</v>
      </c>
      <c r="C29" s="20" t="s">
        <v>22</v>
      </c>
      <c r="D29" s="21">
        <f t="shared" ref="D29:Q29" si="16">SUM(D30:D33)</f>
        <v>14.834094359999998</v>
      </c>
      <c r="E29" s="21">
        <f t="shared" si="16"/>
        <v>0</v>
      </c>
      <c r="F29" s="21">
        <f t="shared" si="16"/>
        <v>14.834094359999998</v>
      </c>
      <c r="G29" s="21">
        <f t="shared" si="16"/>
        <v>0</v>
      </c>
      <c r="H29" s="21">
        <f t="shared" si="16"/>
        <v>2.14833154</v>
      </c>
      <c r="I29" s="21">
        <f t="shared" si="16"/>
        <v>0</v>
      </c>
      <c r="J29" s="21">
        <f t="shared" si="16"/>
        <v>2.14833154</v>
      </c>
      <c r="K29" s="21">
        <f t="shared" si="16"/>
        <v>0</v>
      </c>
      <c r="L29" s="21">
        <f t="shared" si="16"/>
        <v>0</v>
      </c>
      <c r="M29" s="21">
        <f t="shared" si="16"/>
        <v>0</v>
      </c>
      <c r="N29" s="21">
        <f t="shared" si="16"/>
        <v>0</v>
      </c>
      <c r="O29" s="21">
        <f t="shared" si="16"/>
        <v>0</v>
      </c>
      <c r="P29" s="21">
        <f t="shared" si="16"/>
        <v>0</v>
      </c>
      <c r="Q29" s="21">
        <f t="shared" si="16"/>
        <v>12.685762820000001</v>
      </c>
      <c r="R29" s="21">
        <f t="shared" ref="R29:R136" si="17">IF(M29="нд","нд",(N(J29))-(N(I29)))</f>
        <v>2.14833154</v>
      </c>
      <c r="S29" s="21" t="str">
        <f t="shared" ref="S29:S136" si="18">IF(R29="нд","нд",IF(R29=0,0,IF(AND(N(I29)+N(K29)+N(M29)=0,R29&lt;&gt;0),"нд",N(R29)/(N(I29)+N(K29)+N(M29))*100)))</f>
        <v>нд</v>
      </c>
      <c r="T29" s="22" t="s">
        <v>23</v>
      </c>
    </row>
    <row r="30" spans="1:20" ht="63" x14ac:dyDescent="0.25">
      <c r="A30" s="24" t="s">
        <v>46</v>
      </c>
      <c r="B30" s="26" t="s">
        <v>252</v>
      </c>
      <c r="C30" s="24" t="s">
        <v>253</v>
      </c>
      <c r="D30" s="28">
        <v>8.41</v>
      </c>
      <c r="E30" s="28">
        <v>0</v>
      </c>
      <c r="F30" s="28">
        <f>D30-E30</f>
        <v>8.41</v>
      </c>
      <c r="G30" s="28">
        <f t="shared" ref="G30:H33" si="19">SUM(I30,K30,M30,O30)</f>
        <v>0</v>
      </c>
      <c r="H30" s="28">
        <f t="shared" si="19"/>
        <v>0.5</v>
      </c>
      <c r="I30" s="28">
        <v>0</v>
      </c>
      <c r="J30" s="28">
        <v>0.5</v>
      </c>
      <c r="K30" s="28">
        <v>0</v>
      </c>
      <c r="L30" s="28">
        <v>0</v>
      </c>
      <c r="M30" s="28">
        <v>0</v>
      </c>
      <c r="N30" s="28">
        <v>0</v>
      </c>
      <c r="O30" s="28">
        <v>0</v>
      </c>
      <c r="P30" s="28">
        <v>0</v>
      </c>
      <c r="Q30" s="21">
        <f t="shared" ref="Q30:Q33" si="20">F30-H30</f>
        <v>7.91</v>
      </c>
      <c r="R30" s="21">
        <f t="shared" ref="R30:R33" si="21">IF(M30="нд","нд",(N(J30))-(N(I30)))</f>
        <v>0.5</v>
      </c>
      <c r="S30" s="21" t="str">
        <f t="shared" ref="S30:S33" si="22">IF(R30="нд","нд",IF(R30=0,0,IF(AND(N(I30)+N(K30)+N(M30)=0,R30&lt;&gt;0),"нд",N(R30)/(N(I30)+N(K30)+N(M30))*100)))</f>
        <v>нд</v>
      </c>
      <c r="T30" s="22" t="s">
        <v>261</v>
      </c>
    </row>
    <row r="31" spans="1:20" ht="47.25" x14ac:dyDescent="0.25">
      <c r="A31" s="24" t="s">
        <v>46</v>
      </c>
      <c r="B31" s="26" t="s">
        <v>254</v>
      </c>
      <c r="C31" s="24" t="s">
        <v>255</v>
      </c>
      <c r="D31" s="28">
        <v>0.04</v>
      </c>
      <c r="E31" s="28">
        <v>0</v>
      </c>
      <c r="F31" s="28">
        <f t="shared" ref="F31:F33" si="23">D31-E31</f>
        <v>0.04</v>
      </c>
      <c r="G31" s="28">
        <f t="shared" si="19"/>
        <v>0</v>
      </c>
      <c r="H31" s="28">
        <f t="shared" si="19"/>
        <v>0.04</v>
      </c>
      <c r="I31" s="28">
        <v>0</v>
      </c>
      <c r="J31" s="28">
        <v>0.04</v>
      </c>
      <c r="K31" s="28">
        <v>0</v>
      </c>
      <c r="L31" s="28">
        <v>0</v>
      </c>
      <c r="M31" s="28">
        <v>0</v>
      </c>
      <c r="N31" s="28">
        <v>0</v>
      </c>
      <c r="O31" s="28">
        <v>0</v>
      </c>
      <c r="P31" s="28">
        <v>0</v>
      </c>
      <c r="Q31" s="21">
        <f t="shared" si="20"/>
        <v>0</v>
      </c>
      <c r="R31" s="21">
        <f t="shared" si="21"/>
        <v>0.04</v>
      </c>
      <c r="S31" s="21" t="str">
        <f t="shared" si="22"/>
        <v>нд</v>
      </c>
      <c r="T31" s="22" t="s">
        <v>261</v>
      </c>
    </row>
    <row r="32" spans="1:20" ht="47.25" x14ac:dyDescent="0.25">
      <c r="A32" s="24" t="s">
        <v>46</v>
      </c>
      <c r="B32" s="26" t="s">
        <v>256</v>
      </c>
      <c r="C32" s="24" t="s">
        <v>258</v>
      </c>
      <c r="D32" s="28">
        <v>6.3440943599999997</v>
      </c>
      <c r="E32" s="28">
        <v>0</v>
      </c>
      <c r="F32" s="28">
        <f t="shared" si="23"/>
        <v>6.3440943599999997</v>
      </c>
      <c r="G32" s="28">
        <f t="shared" si="19"/>
        <v>0</v>
      </c>
      <c r="H32" s="28">
        <f t="shared" si="19"/>
        <v>1.56833154</v>
      </c>
      <c r="I32" s="28">
        <v>0</v>
      </c>
      <c r="J32" s="28">
        <v>1.56833154</v>
      </c>
      <c r="K32" s="28">
        <v>0</v>
      </c>
      <c r="L32" s="28">
        <v>0</v>
      </c>
      <c r="M32" s="28">
        <v>0</v>
      </c>
      <c r="N32" s="28">
        <v>0</v>
      </c>
      <c r="O32" s="28">
        <v>0</v>
      </c>
      <c r="P32" s="28">
        <v>0</v>
      </c>
      <c r="Q32" s="21">
        <f t="shared" si="20"/>
        <v>4.7757628199999997</v>
      </c>
      <c r="R32" s="21">
        <f t="shared" si="21"/>
        <v>1.56833154</v>
      </c>
      <c r="S32" s="21" t="str">
        <f t="shared" si="22"/>
        <v>нд</v>
      </c>
      <c r="T32" s="22" t="s">
        <v>261</v>
      </c>
    </row>
    <row r="33" spans="1:20" ht="47.25" x14ac:dyDescent="0.25">
      <c r="A33" s="24" t="s">
        <v>46</v>
      </c>
      <c r="B33" s="26" t="s">
        <v>260</v>
      </c>
      <c r="C33" s="24" t="s">
        <v>259</v>
      </c>
      <c r="D33" s="28">
        <v>0.04</v>
      </c>
      <c r="E33" s="28">
        <v>0</v>
      </c>
      <c r="F33" s="28">
        <f t="shared" si="23"/>
        <v>0.04</v>
      </c>
      <c r="G33" s="28">
        <f t="shared" si="19"/>
        <v>0</v>
      </c>
      <c r="H33" s="28">
        <f t="shared" si="19"/>
        <v>0.04</v>
      </c>
      <c r="I33" s="28">
        <v>0</v>
      </c>
      <c r="J33" s="28">
        <v>0.04</v>
      </c>
      <c r="K33" s="28">
        <v>0</v>
      </c>
      <c r="L33" s="28">
        <v>0</v>
      </c>
      <c r="M33" s="28">
        <v>0</v>
      </c>
      <c r="N33" s="28">
        <v>0</v>
      </c>
      <c r="O33" s="28">
        <v>0</v>
      </c>
      <c r="P33" s="28">
        <v>0</v>
      </c>
      <c r="Q33" s="21">
        <f t="shared" si="20"/>
        <v>0</v>
      </c>
      <c r="R33" s="21">
        <f t="shared" si="21"/>
        <v>0.04</v>
      </c>
      <c r="S33" s="21" t="str">
        <f t="shared" si="22"/>
        <v>нд</v>
      </c>
      <c r="T33" s="22" t="s">
        <v>261</v>
      </c>
    </row>
    <row r="34" spans="1:20" x14ac:dyDescent="0.25">
      <c r="A34" s="25" t="s">
        <v>48</v>
      </c>
      <c r="B34" s="26" t="s">
        <v>49</v>
      </c>
      <c r="C34" s="24" t="s">
        <v>22</v>
      </c>
      <c r="D34" s="3">
        <f t="shared" ref="D34:Q34" si="24">SUM(D35,D36)</f>
        <v>0</v>
      </c>
      <c r="E34" s="3">
        <f t="shared" si="24"/>
        <v>0</v>
      </c>
      <c r="F34" s="3">
        <f t="shared" si="24"/>
        <v>0</v>
      </c>
      <c r="G34" s="3">
        <f t="shared" si="24"/>
        <v>0</v>
      </c>
      <c r="H34" s="3">
        <f t="shared" si="24"/>
        <v>0</v>
      </c>
      <c r="I34" s="3">
        <f t="shared" si="24"/>
        <v>0</v>
      </c>
      <c r="J34" s="3">
        <f t="shared" si="24"/>
        <v>0</v>
      </c>
      <c r="K34" s="3">
        <f t="shared" si="24"/>
        <v>0</v>
      </c>
      <c r="L34" s="3">
        <f t="shared" si="24"/>
        <v>0</v>
      </c>
      <c r="M34" s="3">
        <f t="shared" si="24"/>
        <v>0</v>
      </c>
      <c r="N34" s="3">
        <f t="shared" si="24"/>
        <v>0</v>
      </c>
      <c r="O34" s="3">
        <f t="shared" si="24"/>
        <v>0</v>
      </c>
      <c r="P34" s="3">
        <f t="shared" si="24"/>
        <v>0</v>
      </c>
      <c r="Q34" s="3">
        <f t="shared" si="24"/>
        <v>0</v>
      </c>
      <c r="R34" s="21">
        <f t="shared" si="17"/>
        <v>0</v>
      </c>
      <c r="S34" s="21">
        <f t="shared" si="18"/>
        <v>0</v>
      </c>
      <c r="T34" s="22" t="s">
        <v>23</v>
      </c>
    </row>
    <row r="35" spans="1:20" ht="31.5" x14ac:dyDescent="0.25">
      <c r="A35" s="18" t="s">
        <v>50</v>
      </c>
      <c r="B35" s="19" t="s">
        <v>51</v>
      </c>
      <c r="C35" s="20" t="s">
        <v>22</v>
      </c>
      <c r="D35" s="2">
        <v>0</v>
      </c>
      <c r="E35" s="2">
        <v>0</v>
      </c>
      <c r="F35" s="2">
        <v>0</v>
      </c>
      <c r="G35" s="2">
        <v>0</v>
      </c>
      <c r="H35" s="2">
        <v>0</v>
      </c>
      <c r="I35" s="2">
        <v>0</v>
      </c>
      <c r="J35" s="2">
        <v>0</v>
      </c>
      <c r="K35" s="2">
        <v>0</v>
      </c>
      <c r="L35" s="2">
        <v>0</v>
      </c>
      <c r="M35" s="2">
        <v>0</v>
      </c>
      <c r="N35" s="2">
        <v>0</v>
      </c>
      <c r="O35" s="2">
        <v>0</v>
      </c>
      <c r="P35" s="2">
        <v>0</v>
      </c>
      <c r="Q35" s="2">
        <v>0</v>
      </c>
      <c r="R35" s="21">
        <f t="shared" si="17"/>
        <v>0</v>
      </c>
      <c r="S35" s="21">
        <f t="shared" si="18"/>
        <v>0</v>
      </c>
      <c r="T35" s="22" t="s">
        <v>23</v>
      </c>
    </row>
    <row r="36" spans="1:20" ht="31.5" x14ac:dyDescent="0.25">
      <c r="A36" s="18" t="s">
        <v>52</v>
      </c>
      <c r="B36" s="19" t="s">
        <v>53</v>
      </c>
      <c r="C36" s="20" t="s">
        <v>22</v>
      </c>
      <c r="D36" s="2">
        <v>0</v>
      </c>
      <c r="E36" s="2">
        <v>0</v>
      </c>
      <c r="F36" s="2">
        <v>0</v>
      </c>
      <c r="G36" s="2">
        <v>0</v>
      </c>
      <c r="H36" s="2">
        <v>0</v>
      </c>
      <c r="I36" s="2">
        <v>0</v>
      </c>
      <c r="J36" s="2">
        <v>0</v>
      </c>
      <c r="K36" s="2">
        <v>0</v>
      </c>
      <c r="L36" s="2">
        <v>0</v>
      </c>
      <c r="M36" s="2">
        <v>0</v>
      </c>
      <c r="N36" s="2">
        <v>0</v>
      </c>
      <c r="O36" s="2">
        <v>0</v>
      </c>
      <c r="P36" s="2">
        <v>0</v>
      </c>
      <c r="Q36" s="2">
        <v>0</v>
      </c>
      <c r="R36" s="21">
        <f t="shared" si="17"/>
        <v>0</v>
      </c>
      <c r="S36" s="21">
        <f t="shared" si="18"/>
        <v>0</v>
      </c>
      <c r="T36" s="22" t="s">
        <v>23</v>
      </c>
    </row>
    <row r="37" spans="1:20" ht="31.5" x14ac:dyDescent="0.25">
      <c r="A37" s="25" t="s">
        <v>54</v>
      </c>
      <c r="B37" s="26" t="s">
        <v>55</v>
      </c>
      <c r="C37" s="24" t="s">
        <v>22</v>
      </c>
      <c r="D37" s="3">
        <f>SUM(D38)</f>
        <v>0</v>
      </c>
      <c r="E37" s="3">
        <f t="shared" ref="E37:Q37" si="25">SUM(E38)</f>
        <v>0</v>
      </c>
      <c r="F37" s="3">
        <f t="shared" si="25"/>
        <v>0</v>
      </c>
      <c r="G37" s="3">
        <f t="shared" si="25"/>
        <v>0</v>
      </c>
      <c r="H37" s="3">
        <f t="shared" si="25"/>
        <v>0</v>
      </c>
      <c r="I37" s="3">
        <f t="shared" si="25"/>
        <v>0</v>
      </c>
      <c r="J37" s="3">
        <f t="shared" si="25"/>
        <v>0</v>
      </c>
      <c r="K37" s="3">
        <f t="shared" si="25"/>
        <v>0</v>
      </c>
      <c r="L37" s="3">
        <f t="shared" si="25"/>
        <v>0</v>
      </c>
      <c r="M37" s="3">
        <f t="shared" si="25"/>
        <v>0</v>
      </c>
      <c r="N37" s="3">
        <f t="shared" si="25"/>
        <v>0</v>
      </c>
      <c r="O37" s="3">
        <f t="shared" si="25"/>
        <v>0</v>
      </c>
      <c r="P37" s="3">
        <f t="shared" si="25"/>
        <v>0</v>
      </c>
      <c r="Q37" s="3">
        <f t="shared" si="25"/>
        <v>0</v>
      </c>
      <c r="R37" s="21">
        <f t="shared" si="17"/>
        <v>0</v>
      </c>
      <c r="S37" s="21">
        <f t="shared" si="18"/>
        <v>0</v>
      </c>
      <c r="T37" s="22" t="s">
        <v>23</v>
      </c>
    </row>
    <row r="38" spans="1:20" x14ac:dyDescent="0.25">
      <c r="A38" s="20" t="s">
        <v>56</v>
      </c>
      <c r="B38" s="19" t="s">
        <v>57</v>
      </c>
      <c r="C38" s="20" t="s">
        <v>22</v>
      </c>
      <c r="D38" s="21">
        <f t="shared" ref="D38:Q38" si="26">SUM(D39,D40,D41)</f>
        <v>0</v>
      </c>
      <c r="E38" s="21">
        <f t="shared" si="26"/>
        <v>0</v>
      </c>
      <c r="F38" s="21">
        <f t="shared" si="26"/>
        <v>0</v>
      </c>
      <c r="G38" s="21">
        <f t="shared" si="26"/>
        <v>0</v>
      </c>
      <c r="H38" s="21">
        <f t="shared" si="26"/>
        <v>0</v>
      </c>
      <c r="I38" s="21">
        <f t="shared" si="26"/>
        <v>0</v>
      </c>
      <c r="J38" s="21">
        <f t="shared" si="26"/>
        <v>0</v>
      </c>
      <c r="K38" s="21">
        <f t="shared" si="26"/>
        <v>0</v>
      </c>
      <c r="L38" s="21">
        <f t="shared" si="26"/>
        <v>0</v>
      </c>
      <c r="M38" s="21">
        <f t="shared" si="26"/>
        <v>0</v>
      </c>
      <c r="N38" s="21">
        <f t="shared" si="26"/>
        <v>0</v>
      </c>
      <c r="O38" s="21">
        <f t="shared" si="26"/>
        <v>0</v>
      </c>
      <c r="P38" s="21">
        <f t="shared" si="26"/>
        <v>0</v>
      </c>
      <c r="Q38" s="21">
        <f t="shared" si="26"/>
        <v>0</v>
      </c>
      <c r="R38" s="21">
        <f t="shared" si="17"/>
        <v>0</v>
      </c>
      <c r="S38" s="21">
        <f t="shared" si="18"/>
        <v>0</v>
      </c>
      <c r="T38" s="22" t="s">
        <v>23</v>
      </c>
    </row>
    <row r="39" spans="1:20" ht="47.25" x14ac:dyDescent="0.25">
      <c r="A39" s="20" t="s">
        <v>56</v>
      </c>
      <c r="B39" s="19" t="s">
        <v>58</v>
      </c>
      <c r="C39" s="20" t="s">
        <v>22</v>
      </c>
      <c r="D39" s="21">
        <v>0</v>
      </c>
      <c r="E39" s="21">
        <v>0</v>
      </c>
      <c r="F39" s="21">
        <v>0</v>
      </c>
      <c r="G39" s="21">
        <v>0</v>
      </c>
      <c r="H39" s="21">
        <v>0</v>
      </c>
      <c r="I39" s="21">
        <v>0</v>
      </c>
      <c r="J39" s="21">
        <v>0</v>
      </c>
      <c r="K39" s="21">
        <v>0</v>
      </c>
      <c r="L39" s="21">
        <v>0</v>
      </c>
      <c r="M39" s="21">
        <v>0</v>
      </c>
      <c r="N39" s="21">
        <v>0</v>
      </c>
      <c r="O39" s="21">
        <v>0</v>
      </c>
      <c r="P39" s="21">
        <v>0</v>
      </c>
      <c r="Q39" s="21">
        <v>0</v>
      </c>
      <c r="R39" s="21">
        <f t="shared" si="17"/>
        <v>0</v>
      </c>
      <c r="S39" s="21">
        <f t="shared" si="18"/>
        <v>0</v>
      </c>
      <c r="T39" s="22" t="s">
        <v>23</v>
      </c>
    </row>
    <row r="40" spans="1:20" ht="47.25" x14ac:dyDescent="0.25">
      <c r="A40" s="20" t="s">
        <v>56</v>
      </c>
      <c r="B40" s="19" t="s">
        <v>59</v>
      </c>
      <c r="C40" s="20" t="s">
        <v>22</v>
      </c>
      <c r="D40" s="21">
        <v>0</v>
      </c>
      <c r="E40" s="21">
        <v>0</v>
      </c>
      <c r="F40" s="21">
        <v>0</v>
      </c>
      <c r="G40" s="21">
        <v>0</v>
      </c>
      <c r="H40" s="21">
        <v>0</v>
      </c>
      <c r="I40" s="21">
        <v>0</v>
      </c>
      <c r="J40" s="21">
        <v>0</v>
      </c>
      <c r="K40" s="21">
        <v>0</v>
      </c>
      <c r="L40" s="21">
        <v>0</v>
      </c>
      <c r="M40" s="21">
        <v>0</v>
      </c>
      <c r="N40" s="21">
        <v>0</v>
      </c>
      <c r="O40" s="21">
        <v>0</v>
      </c>
      <c r="P40" s="21">
        <v>0</v>
      </c>
      <c r="Q40" s="21">
        <v>0</v>
      </c>
      <c r="R40" s="21">
        <f t="shared" si="17"/>
        <v>0</v>
      </c>
      <c r="S40" s="21">
        <f t="shared" si="18"/>
        <v>0</v>
      </c>
      <c r="T40" s="22" t="s">
        <v>23</v>
      </c>
    </row>
    <row r="41" spans="1:20" ht="47.25" x14ac:dyDescent="0.25">
      <c r="A41" s="20" t="s">
        <v>56</v>
      </c>
      <c r="B41" s="19" t="s">
        <v>60</v>
      </c>
      <c r="C41" s="20" t="s">
        <v>22</v>
      </c>
      <c r="D41" s="21">
        <v>0</v>
      </c>
      <c r="E41" s="21">
        <v>0</v>
      </c>
      <c r="F41" s="21">
        <v>0</v>
      </c>
      <c r="G41" s="21">
        <v>0</v>
      </c>
      <c r="H41" s="21">
        <v>0</v>
      </c>
      <c r="I41" s="21">
        <v>0</v>
      </c>
      <c r="J41" s="21">
        <v>0</v>
      </c>
      <c r="K41" s="21">
        <v>0</v>
      </c>
      <c r="L41" s="21">
        <v>0</v>
      </c>
      <c r="M41" s="21">
        <v>0</v>
      </c>
      <c r="N41" s="21">
        <v>0</v>
      </c>
      <c r="O41" s="21">
        <v>0</v>
      </c>
      <c r="P41" s="21">
        <v>0</v>
      </c>
      <c r="Q41" s="21">
        <v>0</v>
      </c>
      <c r="R41" s="21">
        <f t="shared" si="17"/>
        <v>0</v>
      </c>
      <c r="S41" s="21">
        <f t="shared" si="18"/>
        <v>0</v>
      </c>
      <c r="T41" s="22" t="s">
        <v>23</v>
      </c>
    </row>
    <row r="42" spans="1:20" ht="47.25" x14ac:dyDescent="0.25">
      <c r="A42" s="18" t="s">
        <v>61</v>
      </c>
      <c r="B42" s="19" t="s">
        <v>62</v>
      </c>
      <c r="C42" s="20" t="s">
        <v>22</v>
      </c>
      <c r="D42" s="2">
        <f t="shared" ref="D42:Q42" si="27">SUM(D43,D44)</f>
        <v>1.25</v>
      </c>
      <c r="E42" s="2">
        <f t="shared" si="27"/>
        <v>0</v>
      </c>
      <c r="F42" s="2">
        <f t="shared" si="27"/>
        <v>1.25</v>
      </c>
      <c r="G42" s="2">
        <f t="shared" si="27"/>
        <v>0</v>
      </c>
      <c r="H42" s="2">
        <f t="shared" si="27"/>
        <v>1.25</v>
      </c>
      <c r="I42" s="2">
        <f t="shared" si="27"/>
        <v>0</v>
      </c>
      <c r="J42" s="2">
        <f>SUM(J43,J44)</f>
        <v>1.25</v>
      </c>
      <c r="K42" s="2">
        <f t="shared" si="27"/>
        <v>0</v>
      </c>
      <c r="L42" s="2">
        <f t="shared" si="27"/>
        <v>0</v>
      </c>
      <c r="M42" s="2">
        <f t="shared" si="27"/>
        <v>0</v>
      </c>
      <c r="N42" s="2">
        <f t="shared" si="27"/>
        <v>0</v>
      </c>
      <c r="O42" s="2">
        <f t="shared" si="27"/>
        <v>0</v>
      </c>
      <c r="P42" s="2">
        <f t="shared" si="27"/>
        <v>0</v>
      </c>
      <c r="Q42" s="2">
        <f t="shared" si="27"/>
        <v>0</v>
      </c>
      <c r="R42" s="21">
        <f t="shared" si="17"/>
        <v>1.25</v>
      </c>
      <c r="S42" s="21" t="str">
        <f t="shared" si="18"/>
        <v>нд</v>
      </c>
      <c r="T42" s="22" t="s">
        <v>23</v>
      </c>
    </row>
    <row r="43" spans="1:20" ht="31.5" x14ac:dyDescent="0.25">
      <c r="A43" s="18" t="s">
        <v>63</v>
      </c>
      <c r="B43" s="19" t="s">
        <v>64</v>
      </c>
      <c r="C43" s="20" t="s">
        <v>22</v>
      </c>
      <c r="D43" s="2">
        <v>0</v>
      </c>
      <c r="E43" s="2">
        <v>0</v>
      </c>
      <c r="F43" s="2">
        <v>0</v>
      </c>
      <c r="G43" s="2">
        <v>0</v>
      </c>
      <c r="H43" s="2">
        <v>0</v>
      </c>
      <c r="I43" s="2">
        <v>0</v>
      </c>
      <c r="J43" s="2">
        <v>0</v>
      </c>
      <c r="K43" s="2">
        <v>0</v>
      </c>
      <c r="L43" s="2">
        <v>0</v>
      </c>
      <c r="M43" s="2">
        <v>0</v>
      </c>
      <c r="N43" s="2">
        <v>0</v>
      </c>
      <c r="O43" s="2">
        <v>0</v>
      </c>
      <c r="P43" s="2">
        <v>0</v>
      </c>
      <c r="Q43" s="2">
        <v>0</v>
      </c>
      <c r="R43" s="21">
        <f t="shared" si="17"/>
        <v>0</v>
      </c>
      <c r="S43" s="21">
        <f t="shared" si="18"/>
        <v>0</v>
      </c>
      <c r="T43" s="22" t="s">
        <v>23</v>
      </c>
    </row>
    <row r="44" spans="1:20" ht="31.5" x14ac:dyDescent="0.25">
      <c r="A44" s="18" t="s">
        <v>65</v>
      </c>
      <c r="B44" s="19" t="s">
        <v>66</v>
      </c>
      <c r="C44" s="20" t="s">
        <v>22</v>
      </c>
      <c r="D44" s="21">
        <f>SUM(D45:D46)</f>
        <v>1.25</v>
      </c>
      <c r="E44" s="21">
        <f t="shared" ref="E44:Q44" si="28">SUM(E45:E46)</f>
        <v>0</v>
      </c>
      <c r="F44" s="21">
        <f t="shared" si="28"/>
        <v>1.25</v>
      </c>
      <c r="G44" s="21">
        <f t="shared" si="28"/>
        <v>0</v>
      </c>
      <c r="H44" s="21">
        <f t="shared" si="28"/>
        <v>1.25</v>
      </c>
      <c r="I44" s="21">
        <f t="shared" si="28"/>
        <v>0</v>
      </c>
      <c r="J44" s="21">
        <f t="shared" si="28"/>
        <v>1.25</v>
      </c>
      <c r="K44" s="21">
        <f t="shared" si="28"/>
        <v>0</v>
      </c>
      <c r="L44" s="21">
        <f t="shared" si="28"/>
        <v>0</v>
      </c>
      <c r="M44" s="21">
        <f t="shared" si="28"/>
        <v>0</v>
      </c>
      <c r="N44" s="21">
        <f t="shared" si="28"/>
        <v>0</v>
      </c>
      <c r="O44" s="21">
        <f t="shared" si="28"/>
        <v>0</v>
      </c>
      <c r="P44" s="21">
        <f t="shared" si="28"/>
        <v>0</v>
      </c>
      <c r="Q44" s="21">
        <f t="shared" si="28"/>
        <v>0</v>
      </c>
      <c r="R44" s="21">
        <f t="shared" si="17"/>
        <v>1.25</v>
      </c>
      <c r="S44" s="21" t="str">
        <f t="shared" si="18"/>
        <v>нд</v>
      </c>
      <c r="T44" s="22" t="s">
        <v>23</v>
      </c>
    </row>
    <row r="45" spans="1:20" ht="31.5" x14ac:dyDescent="0.25">
      <c r="A45" s="18" t="s">
        <v>65</v>
      </c>
      <c r="B45" s="26" t="s">
        <v>263</v>
      </c>
      <c r="C45" s="24" t="s">
        <v>257</v>
      </c>
      <c r="D45" s="28">
        <v>0.21</v>
      </c>
      <c r="E45" s="28">
        <v>0</v>
      </c>
      <c r="F45" s="28">
        <f t="shared" ref="F45:F46" si="29">D45-E45</f>
        <v>0.21</v>
      </c>
      <c r="G45" s="28">
        <f t="shared" ref="G45" si="30">SUM(I45,K45,M45,O45)</f>
        <v>0</v>
      </c>
      <c r="H45" s="28">
        <f t="shared" ref="H45" si="31">SUM(J45,L45,N45,P45)</f>
        <v>0.21</v>
      </c>
      <c r="I45" s="28">
        <v>0</v>
      </c>
      <c r="J45" s="28">
        <v>0.21</v>
      </c>
      <c r="K45" s="28">
        <v>0</v>
      </c>
      <c r="L45" s="28">
        <v>0</v>
      </c>
      <c r="M45" s="28">
        <v>0</v>
      </c>
      <c r="N45" s="28">
        <v>0</v>
      </c>
      <c r="O45" s="28">
        <v>0</v>
      </c>
      <c r="P45" s="28">
        <v>0</v>
      </c>
      <c r="Q45" s="28">
        <f t="shared" ref="Q45:Q46" si="32">F45-H45</f>
        <v>0</v>
      </c>
      <c r="R45" s="21">
        <f t="shared" ref="R45:R46" si="33">IF(M45="нд","нд",(N(J45))-(N(I45)))</f>
        <v>0.21</v>
      </c>
      <c r="S45" s="21" t="str">
        <f t="shared" ref="S45:S46" si="34">IF(R45="нд","нд",IF(R45=0,0,IF(AND(N(I45)+N(K45)+N(M45)=0,R45&lt;&gt;0),"нд",N(R45)/(N(I45)+N(K45)+N(M45))*100)))</f>
        <v>нд</v>
      </c>
      <c r="T45" s="22" t="s">
        <v>261</v>
      </c>
    </row>
    <row r="46" spans="1:20" ht="63" x14ac:dyDescent="0.25">
      <c r="A46" s="18" t="s">
        <v>65</v>
      </c>
      <c r="B46" s="26" t="s">
        <v>264</v>
      </c>
      <c r="C46" s="24" t="s">
        <v>262</v>
      </c>
      <c r="D46" s="28">
        <v>1.04</v>
      </c>
      <c r="E46" s="28">
        <v>0</v>
      </c>
      <c r="F46" s="28">
        <f t="shared" si="29"/>
        <v>1.04</v>
      </c>
      <c r="G46" s="28">
        <f t="shared" ref="G46" si="35">SUM(I46,K46,M46,O46)</f>
        <v>0</v>
      </c>
      <c r="H46" s="28">
        <f t="shared" ref="H46" si="36">SUM(J46,L46,N46,P46)</f>
        <v>1.04</v>
      </c>
      <c r="I46" s="28">
        <v>0</v>
      </c>
      <c r="J46" s="28">
        <v>1.04</v>
      </c>
      <c r="K46" s="28">
        <v>0</v>
      </c>
      <c r="L46" s="28">
        <v>0</v>
      </c>
      <c r="M46" s="28">
        <v>0</v>
      </c>
      <c r="N46" s="28">
        <v>0</v>
      </c>
      <c r="O46" s="28">
        <v>0</v>
      </c>
      <c r="P46" s="28">
        <v>0</v>
      </c>
      <c r="Q46" s="28">
        <f t="shared" si="32"/>
        <v>0</v>
      </c>
      <c r="R46" s="21">
        <f t="shared" si="33"/>
        <v>1.04</v>
      </c>
      <c r="S46" s="21" t="str">
        <f t="shared" si="34"/>
        <v>нд</v>
      </c>
      <c r="T46" s="22" t="s">
        <v>261</v>
      </c>
    </row>
    <row r="47" spans="1:20" x14ac:dyDescent="0.25">
      <c r="A47" s="25" t="s">
        <v>67</v>
      </c>
      <c r="B47" s="26" t="s">
        <v>68</v>
      </c>
      <c r="C47" s="24" t="s">
        <v>22</v>
      </c>
      <c r="D47" s="3">
        <f t="shared" ref="D47:Q47" si="37">SUM(D48,D82,D95,D112)</f>
        <v>303.07971697381271</v>
      </c>
      <c r="E47" s="3">
        <f t="shared" si="37"/>
        <v>7.3839639239999997</v>
      </c>
      <c r="F47" s="3">
        <f t="shared" si="37"/>
        <v>295.69575304981271</v>
      </c>
      <c r="G47" s="3">
        <f t="shared" si="37"/>
        <v>114.03032505732821</v>
      </c>
      <c r="H47" s="3">
        <f t="shared" si="37"/>
        <v>15.3038815128</v>
      </c>
      <c r="I47" s="3">
        <f t="shared" si="37"/>
        <v>0</v>
      </c>
      <c r="J47" s="3">
        <f t="shared" si="37"/>
        <v>15.3038815128</v>
      </c>
      <c r="K47" s="3">
        <f t="shared" si="37"/>
        <v>0</v>
      </c>
      <c r="L47" s="3">
        <f t="shared" si="37"/>
        <v>0</v>
      </c>
      <c r="M47" s="3">
        <f t="shared" si="37"/>
        <v>0</v>
      </c>
      <c r="N47" s="3">
        <f t="shared" si="37"/>
        <v>0</v>
      </c>
      <c r="O47" s="3">
        <f t="shared" si="37"/>
        <v>114.03032505732821</v>
      </c>
      <c r="P47" s="3">
        <f t="shared" si="37"/>
        <v>0</v>
      </c>
      <c r="Q47" s="3">
        <f t="shared" si="37"/>
        <v>280.39187153701272</v>
      </c>
      <c r="R47" s="21">
        <f t="shared" si="17"/>
        <v>15.3038815128</v>
      </c>
      <c r="S47" s="21" t="str">
        <f t="shared" si="18"/>
        <v>нд</v>
      </c>
      <c r="T47" s="22" t="s">
        <v>23</v>
      </c>
    </row>
    <row r="48" spans="1:20" ht="31.5" x14ac:dyDescent="0.25">
      <c r="A48" s="18" t="s">
        <v>69</v>
      </c>
      <c r="B48" s="19" t="s">
        <v>70</v>
      </c>
      <c r="C48" s="20" t="s">
        <v>22</v>
      </c>
      <c r="D48" s="2">
        <f t="shared" ref="D48:Q48" si="38">SUM(D49,D62)</f>
        <v>130.31452088291155</v>
      </c>
      <c r="E48" s="2">
        <f t="shared" si="38"/>
        <v>0</v>
      </c>
      <c r="F48" s="2">
        <f t="shared" si="38"/>
        <v>130.31452088291155</v>
      </c>
      <c r="G48" s="2">
        <f t="shared" si="38"/>
        <v>69.688311540593872</v>
      </c>
      <c r="H48" s="2">
        <f t="shared" si="38"/>
        <v>11.1593739448</v>
      </c>
      <c r="I48" s="2">
        <f t="shared" si="38"/>
        <v>0</v>
      </c>
      <c r="J48" s="2">
        <f t="shared" si="38"/>
        <v>11.1593739448</v>
      </c>
      <c r="K48" s="2">
        <f t="shared" si="38"/>
        <v>0</v>
      </c>
      <c r="L48" s="2">
        <f t="shared" si="38"/>
        <v>0</v>
      </c>
      <c r="M48" s="2">
        <f t="shared" si="38"/>
        <v>0</v>
      </c>
      <c r="N48" s="2">
        <f t="shared" si="38"/>
        <v>0</v>
      </c>
      <c r="O48" s="2">
        <f t="shared" si="38"/>
        <v>69.688311540593872</v>
      </c>
      <c r="P48" s="2">
        <f t="shared" si="38"/>
        <v>0</v>
      </c>
      <c r="Q48" s="2">
        <f t="shared" si="38"/>
        <v>119.15514693811156</v>
      </c>
      <c r="R48" s="21">
        <f t="shared" si="17"/>
        <v>11.1593739448</v>
      </c>
      <c r="S48" s="21" t="str">
        <f t="shared" si="18"/>
        <v>нд</v>
      </c>
      <c r="T48" s="22" t="s">
        <v>23</v>
      </c>
    </row>
    <row r="49" spans="1:20" x14ac:dyDescent="0.25">
      <c r="A49" s="18" t="s">
        <v>71</v>
      </c>
      <c r="B49" s="19" t="s">
        <v>72</v>
      </c>
      <c r="C49" s="20" t="s">
        <v>22</v>
      </c>
      <c r="D49" s="2">
        <f t="shared" ref="D49:Q49" si="39">SUM(D50:D61)</f>
        <v>51.012242592934726</v>
      </c>
      <c r="E49" s="2">
        <f t="shared" si="39"/>
        <v>0</v>
      </c>
      <c r="F49" s="2">
        <f t="shared" si="39"/>
        <v>51.012242592934726</v>
      </c>
      <c r="G49" s="2">
        <f t="shared" si="39"/>
        <v>40.401207155434726</v>
      </c>
      <c r="H49" s="2">
        <f t="shared" si="39"/>
        <v>0.78416576999999998</v>
      </c>
      <c r="I49" s="2">
        <f t="shared" si="39"/>
        <v>0</v>
      </c>
      <c r="J49" s="2">
        <f t="shared" si="39"/>
        <v>0.78416576999999998</v>
      </c>
      <c r="K49" s="2">
        <f t="shared" si="39"/>
        <v>0</v>
      </c>
      <c r="L49" s="2">
        <f t="shared" si="39"/>
        <v>0</v>
      </c>
      <c r="M49" s="2">
        <f t="shared" si="39"/>
        <v>0</v>
      </c>
      <c r="N49" s="2">
        <f t="shared" si="39"/>
        <v>0</v>
      </c>
      <c r="O49" s="2">
        <f t="shared" si="39"/>
        <v>40.401207155434726</v>
      </c>
      <c r="P49" s="2">
        <f t="shared" si="39"/>
        <v>0</v>
      </c>
      <c r="Q49" s="2">
        <f t="shared" si="39"/>
        <v>50.228076822934732</v>
      </c>
      <c r="R49" s="21">
        <f t="shared" si="17"/>
        <v>0.78416576999999998</v>
      </c>
      <c r="S49" s="21" t="str">
        <f t="shared" si="18"/>
        <v>нд</v>
      </c>
      <c r="T49" s="22" t="s">
        <v>23</v>
      </c>
    </row>
    <row r="50" spans="1:20" ht="31.5" x14ac:dyDescent="0.25">
      <c r="A50" s="18" t="s">
        <v>71</v>
      </c>
      <c r="B50" s="19" t="s">
        <v>118</v>
      </c>
      <c r="C50" s="20" t="s">
        <v>119</v>
      </c>
      <c r="D50" s="21">
        <v>16.0895574</v>
      </c>
      <c r="E50" s="21">
        <v>0</v>
      </c>
      <c r="F50" s="21">
        <f t="shared" ref="F50:F61" si="40">D50-E50</f>
        <v>16.0895574</v>
      </c>
      <c r="G50" s="21">
        <f t="shared" ref="G50:G61" si="41">SUM(I50,K50,M50,O50)</f>
        <v>16.0895574</v>
      </c>
      <c r="H50" s="21">
        <f t="shared" ref="H50:H61" si="42">SUM(J50,L50,N50,P50)</f>
        <v>0</v>
      </c>
      <c r="I50" s="21">
        <v>0</v>
      </c>
      <c r="J50" s="21">
        <v>0</v>
      </c>
      <c r="K50" s="21">
        <v>0</v>
      </c>
      <c r="L50" s="21">
        <v>0</v>
      </c>
      <c r="M50" s="21">
        <v>0</v>
      </c>
      <c r="N50" s="21">
        <v>0</v>
      </c>
      <c r="O50" s="21">
        <v>16.0895574</v>
      </c>
      <c r="P50" s="21">
        <v>0</v>
      </c>
      <c r="Q50" s="21">
        <f t="shared" ref="Q50:Q61" si="43">F50-H50</f>
        <v>16.0895574</v>
      </c>
      <c r="R50" s="21">
        <f t="shared" si="17"/>
        <v>0</v>
      </c>
      <c r="S50" s="21">
        <f t="shared" si="18"/>
        <v>0</v>
      </c>
      <c r="T50" s="22" t="s">
        <v>23</v>
      </c>
    </row>
    <row r="51" spans="1:20" ht="63" x14ac:dyDescent="0.25">
      <c r="A51" s="18" t="s">
        <v>71</v>
      </c>
      <c r="B51" s="19" t="s">
        <v>134</v>
      </c>
      <c r="C51" s="20" t="s">
        <v>135</v>
      </c>
      <c r="D51" s="21">
        <v>4.574527701271017</v>
      </c>
      <c r="E51" s="21">
        <v>0</v>
      </c>
      <c r="F51" s="21">
        <f t="shared" si="40"/>
        <v>4.574527701271017</v>
      </c>
      <c r="G51" s="21">
        <f t="shared" si="41"/>
        <v>4.574527701271017</v>
      </c>
      <c r="H51" s="21">
        <f t="shared" si="42"/>
        <v>0</v>
      </c>
      <c r="I51" s="21">
        <v>0</v>
      </c>
      <c r="J51" s="21">
        <v>0</v>
      </c>
      <c r="K51" s="21">
        <v>0</v>
      </c>
      <c r="L51" s="21">
        <v>0</v>
      </c>
      <c r="M51" s="21">
        <v>0</v>
      </c>
      <c r="N51" s="21">
        <v>0</v>
      </c>
      <c r="O51" s="21">
        <v>4.574527701271017</v>
      </c>
      <c r="P51" s="21">
        <v>0</v>
      </c>
      <c r="Q51" s="21">
        <f t="shared" si="43"/>
        <v>4.574527701271017</v>
      </c>
      <c r="R51" s="21">
        <f t="shared" si="17"/>
        <v>0</v>
      </c>
      <c r="S51" s="21">
        <f t="shared" si="18"/>
        <v>0</v>
      </c>
      <c r="T51" s="22" t="s">
        <v>23</v>
      </c>
    </row>
    <row r="52" spans="1:20" ht="31.5" x14ac:dyDescent="0.25">
      <c r="A52" s="18" t="s">
        <v>71</v>
      </c>
      <c r="B52" s="19" t="s">
        <v>136</v>
      </c>
      <c r="C52" s="20" t="s">
        <v>137</v>
      </c>
      <c r="D52" s="21">
        <v>3.5845620318757971</v>
      </c>
      <c r="E52" s="21">
        <v>0</v>
      </c>
      <c r="F52" s="21">
        <f t="shared" si="40"/>
        <v>3.5845620318757971</v>
      </c>
      <c r="G52" s="21">
        <f t="shared" si="41"/>
        <v>3.5845620318757971</v>
      </c>
      <c r="H52" s="21">
        <f t="shared" si="42"/>
        <v>0</v>
      </c>
      <c r="I52" s="21">
        <v>0</v>
      </c>
      <c r="J52" s="21">
        <v>0</v>
      </c>
      <c r="K52" s="21">
        <v>0</v>
      </c>
      <c r="L52" s="21">
        <v>0</v>
      </c>
      <c r="M52" s="21">
        <v>0</v>
      </c>
      <c r="N52" s="21">
        <v>0</v>
      </c>
      <c r="O52" s="21">
        <v>3.5845620318757971</v>
      </c>
      <c r="P52" s="21">
        <v>0</v>
      </c>
      <c r="Q52" s="21">
        <f t="shared" si="43"/>
        <v>3.5845620318757971</v>
      </c>
      <c r="R52" s="21">
        <f t="shared" si="17"/>
        <v>0</v>
      </c>
      <c r="S52" s="21">
        <f t="shared" si="18"/>
        <v>0</v>
      </c>
      <c r="T52" s="22" t="s">
        <v>23</v>
      </c>
    </row>
    <row r="53" spans="1:20" ht="31.5" x14ac:dyDescent="0.25">
      <c r="A53" s="18" t="s">
        <v>71</v>
      </c>
      <c r="B53" s="19" t="s">
        <v>138</v>
      </c>
      <c r="C53" s="20" t="s">
        <v>139</v>
      </c>
      <c r="D53" s="21">
        <v>1.3961739138444489</v>
      </c>
      <c r="E53" s="21">
        <v>0</v>
      </c>
      <c r="F53" s="21">
        <f t="shared" si="40"/>
        <v>1.3961739138444489</v>
      </c>
      <c r="G53" s="21">
        <f t="shared" si="41"/>
        <v>1.3961739138444489</v>
      </c>
      <c r="H53" s="21">
        <f t="shared" si="42"/>
        <v>0</v>
      </c>
      <c r="I53" s="21">
        <v>0</v>
      </c>
      <c r="J53" s="21">
        <v>0</v>
      </c>
      <c r="K53" s="21">
        <v>0</v>
      </c>
      <c r="L53" s="21">
        <v>0</v>
      </c>
      <c r="M53" s="21">
        <v>0</v>
      </c>
      <c r="N53" s="21">
        <v>0</v>
      </c>
      <c r="O53" s="21">
        <v>1.3961739138444489</v>
      </c>
      <c r="P53" s="21">
        <v>0</v>
      </c>
      <c r="Q53" s="21">
        <f t="shared" si="43"/>
        <v>1.3961739138444489</v>
      </c>
      <c r="R53" s="21">
        <f t="shared" si="17"/>
        <v>0</v>
      </c>
      <c r="S53" s="21">
        <f t="shared" si="18"/>
        <v>0</v>
      </c>
      <c r="T53" s="22" t="s">
        <v>23</v>
      </c>
    </row>
    <row r="54" spans="1:20" ht="31.5" x14ac:dyDescent="0.25">
      <c r="A54" s="18" t="s">
        <v>71</v>
      </c>
      <c r="B54" s="19" t="s">
        <v>140</v>
      </c>
      <c r="C54" s="20" t="s">
        <v>141</v>
      </c>
      <c r="D54" s="21">
        <v>1.3961739138444489</v>
      </c>
      <c r="E54" s="21">
        <v>0</v>
      </c>
      <c r="F54" s="21">
        <f t="shared" si="40"/>
        <v>1.3961739138444489</v>
      </c>
      <c r="G54" s="21">
        <f t="shared" si="41"/>
        <v>1.3961739138444489</v>
      </c>
      <c r="H54" s="21">
        <f t="shared" si="42"/>
        <v>0</v>
      </c>
      <c r="I54" s="21">
        <v>0</v>
      </c>
      <c r="J54" s="21">
        <v>0</v>
      </c>
      <c r="K54" s="21">
        <v>0</v>
      </c>
      <c r="L54" s="21">
        <v>0</v>
      </c>
      <c r="M54" s="21">
        <v>0</v>
      </c>
      <c r="N54" s="21">
        <v>0</v>
      </c>
      <c r="O54" s="21">
        <v>1.3961739138444489</v>
      </c>
      <c r="P54" s="21">
        <v>0</v>
      </c>
      <c r="Q54" s="21">
        <f t="shared" si="43"/>
        <v>1.3961739138444489</v>
      </c>
      <c r="R54" s="21">
        <f t="shared" si="17"/>
        <v>0</v>
      </c>
      <c r="S54" s="21">
        <f t="shared" si="18"/>
        <v>0</v>
      </c>
      <c r="T54" s="22" t="s">
        <v>23</v>
      </c>
    </row>
    <row r="55" spans="1:20" ht="63" x14ac:dyDescent="0.25">
      <c r="A55" s="18" t="s">
        <v>71</v>
      </c>
      <c r="B55" s="19" t="s">
        <v>142</v>
      </c>
      <c r="C55" s="20" t="s">
        <v>143</v>
      </c>
      <c r="D55" s="21">
        <v>2.848302705562455</v>
      </c>
      <c r="E55" s="21">
        <v>0</v>
      </c>
      <c r="F55" s="21">
        <f t="shared" si="40"/>
        <v>2.848302705562455</v>
      </c>
      <c r="G55" s="21">
        <f t="shared" si="41"/>
        <v>2.848302705562455</v>
      </c>
      <c r="H55" s="21">
        <f t="shared" si="42"/>
        <v>0</v>
      </c>
      <c r="I55" s="21">
        <v>0</v>
      </c>
      <c r="J55" s="21">
        <v>0</v>
      </c>
      <c r="K55" s="21">
        <v>0</v>
      </c>
      <c r="L55" s="21">
        <v>0</v>
      </c>
      <c r="M55" s="21">
        <v>0</v>
      </c>
      <c r="N55" s="21">
        <v>0</v>
      </c>
      <c r="O55" s="21">
        <v>2.848302705562455</v>
      </c>
      <c r="P55" s="21">
        <v>0</v>
      </c>
      <c r="Q55" s="21">
        <f t="shared" si="43"/>
        <v>2.848302705562455</v>
      </c>
      <c r="R55" s="21">
        <f t="shared" si="17"/>
        <v>0</v>
      </c>
      <c r="S55" s="21">
        <f t="shared" si="18"/>
        <v>0</v>
      </c>
      <c r="T55" s="22" t="s">
        <v>23</v>
      </c>
    </row>
    <row r="56" spans="1:20" x14ac:dyDescent="0.25">
      <c r="A56" s="18" t="s">
        <v>71</v>
      </c>
      <c r="B56" s="19" t="s">
        <v>144</v>
      </c>
      <c r="C56" s="20" t="s">
        <v>145</v>
      </c>
      <c r="D56" s="21">
        <v>2.1167999999999996</v>
      </c>
      <c r="E56" s="21">
        <v>0</v>
      </c>
      <c r="F56" s="21">
        <f t="shared" si="40"/>
        <v>2.1167999999999996</v>
      </c>
      <c r="G56" s="21">
        <f t="shared" si="41"/>
        <v>2.1167999999999996</v>
      </c>
      <c r="H56" s="21">
        <f t="shared" si="42"/>
        <v>0</v>
      </c>
      <c r="I56" s="21">
        <v>0</v>
      </c>
      <c r="J56" s="21">
        <v>0</v>
      </c>
      <c r="K56" s="21">
        <v>0</v>
      </c>
      <c r="L56" s="21">
        <v>0</v>
      </c>
      <c r="M56" s="21">
        <v>0</v>
      </c>
      <c r="N56" s="21">
        <v>0</v>
      </c>
      <c r="O56" s="21">
        <v>2.1167999999999996</v>
      </c>
      <c r="P56" s="21">
        <v>0</v>
      </c>
      <c r="Q56" s="21">
        <f t="shared" si="43"/>
        <v>2.1167999999999996</v>
      </c>
      <c r="R56" s="21">
        <f t="shared" si="17"/>
        <v>0</v>
      </c>
      <c r="S56" s="21">
        <f t="shared" si="18"/>
        <v>0</v>
      </c>
      <c r="T56" s="22" t="s">
        <v>23</v>
      </c>
    </row>
    <row r="57" spans="1:20" ht="31.5" x14ac:dyDescent="0.25">
      <c r="A57" s="18" t="s">
        <v>71</v>
      </c>
      <c r="B57" s="19" t="s">
        <v>146</v>
      </c>
      <c r="C57" s="20" t="s">
        <v>147</v>
      </c>
      <c r="D57" s="21">
        <v>0.97166012085779441</v>
      </c>
      <c r="E57" s="21">
        <v>0</v>
      </c>
      <c r="F57" s="21">
        <f t="shared" si="40"/>
        <v>0.97166012085779441</v>
      </c>
      <c r="G57" s="21">
        <f t="shared" si="41"/>
        <v>0.97166012085779441</v>
      </c>
      <c r="H57" s="21">
        <f t="shared" si="42"/>
        <v>0.78416576999999998</v>
      </c>
      <c r="I57" s="21">
        <v>0</v>
      </c>
      <c r="J57" s="21">
        <v>0.78416576999999998</v>
      </c>
      <c r="K57" s="21">
        <v>0</v>
      </c>
      <c r="L57" s="21">
        <v>0</v>
      </c>
      <c r="M57" s="21">
        <v>0</v>
      </c>
      <c r="N57" s="21">
        <v>0</v>
      </c>
      <c r="O57" s="21">
        <v>0.97166012085779441</v>
      </c>
      <c r="P57" s="21">
        <v>0</v>
      </c>
      <c r="Q57" s="21">
        <f t="shared" si="43"/>
        <v>0.18749435085779442</v>
      </c>
      <c r="R57" s="21">
        <f t="shared" si="17"/>
        <v>0.78416576999999998</v>
      </c>
      <c r="S57" s="21" t="str">
        <f t="shared" si="18"/>
        <v>нд</v>
      </c>
      <c r="T57" s="22" t="s">
        <v>269</v>
      </c>
    </row>
    <row r="58" spans="1:20" x14ac:dyDescent="0.25">
      <c r="A58" s="18" t="s">
        <v>71</v>
      </c>
      <c r="B58" s="19" t="s">
        <v>148</v>
      </c>
      <c r="C58" s="20" t="s">
        <v>149</v>
      </c>
      <c r="D58" s="21">
        <v>1.3961739138444489</v>
      </c>
      <c r="E58" s="21">
        <v>0</v>
      </c>
      <c r="F58" s="21">
        <f t="shared" si="40"/>
        <v>1.3961739138444489</v>
      </c>
      <c r="G58" s="21">
        <f t="shared" si="41"/>
        <v>1.3961739138444489</v>
      </c>
      <c r="H58" s="21">
        <f t="shared" si="42"/>
        <v>0</v>
      </c>
      <c r="I58" s="21">
        <v>0</v>
      </c>
      <c r="J58" s="21">
        <v>0</v>
      </c>
      <c r="K58" s="21">
        <v>0</v>
      </c>
      <c r="L58" s="21">
        <v>0</v>
      </c>
      <c r="M58" s="21">
        <v>0</v>
      </c>
      <c r="N58" s="21">
        <v>0</v>
      </c>
      <c r="O58" s="21">
        <v>1.3961739138444489</v>
      </c>
      <c r="P58" s="21">
        <v>0</v>
      </c>
      <c r="Q58" s="21">
        <f t="shared" si="43"/>
        <v>1.3961739138444489</v>
      </c>
      <c r="R58" s="21">
        <f t="shared" si="17"/>
        <v>0</v>
      </c>
      <c r="S58" s="21">
        <f t="shared" si="18"/>
        <v>0</v>
      </c>
      <c r="T58" s="22" t="s">
        <v>23</v>
      </c>
    </row>
    <row r="59" spans="1:20" ht="63" x14ac:dyDescent="0.25">
      <c r="A59" s="18" t="s">
        <v>71</v>
      </c>
      <c r="B59" s="19" t="s">
        <v>150</v>
      </c>
      <c r="C59" s="20" t="s">
        <v>151</v>
      </c>
      <c r="D59" s="21">
        <v>4.848271516834318</v>
      </c>
      <c r="E59" s="21">
        <v>0</v>
      </c>
      <c r="F59" s="21">
        <f t="shared" si="40"/>
        <v>4.848271516834318</v>
      </c>
      <c r="G59" s="21">
        <f t="shared" si="41"/>
        <v>4.848271516834318</v>
      </c>
      <c r="H59" s="21">
        <f t="shared" si="42"/>
        <v>0</v>
      </c>
      <c r="I59" s="21">
        <v>0</v>
      </c>
      <c r="J59" s="21">
        <v>0</v>
      </c>
      <c r="K59" s="21">
        <v>0</v>
      </c>
      <c r="L59" s="21">
        <v>0</v>
      </c>
      <c r="M59" s="21">
        <v>0</v>
      </c>
      <c r="N59" s="21">
        <v>0</v>
      </c>
      <c r="O59" s="21">
        <v>4.848271516834318</v>
      </c>
      <c r="P59" s="21">
        <v>0</v>
      </c>
      <c r="Q59" s="21">
        <f t="shared" si="43"/>
        <v>4.848271516834318</v>
      </c>
      <c r="R59" s="21">
        <f t="shared" si="17"/>
        <v>0</v>
      </c>
      <c r="S59" s="21">
        <f t="shared" si="18"/>
        <v>0</v>
      </c>
      <c r="T59" s="22" t="s">
        <v>23</v>
      </c>
    </row>
    <row r="60" spans="1:20" ht="31.5" x14ac:dyDescent="0.25">
      <c r="A60" s="18" t="s">
        <v>71</v>
      </c>
      <c r="B60" s="19" t="s">
        <v>152</v>
      </c>
      <c r="C60" s="20" t="s">
        <v>153</v>
      </c>
      <c r="D60" s="21">
        <v>7.1096568749999998</v>
      </c>
      <c r="E60" s="21">
        <v>0</v>
      </c>
      <c r="F60" s="21">
        <f t="shared" si="40"/>
        <v>7.1096568749999998</v>
      </c>
      <c r="G60" s="21">
        <f t="shared" si="41"/>
        <v>0.7109656875</v>
      </c>
      <c r="H60" s="21">
        <f t="shared" si="42"/>
        <v>0</v>
      </c>
      <c r="I60" s="21">
        <v>0</v>
      </c>
      <c r="J60" s="21">
        <v>0</v>
      </c>
      <c r="K60" s="21">
        <v>0</v>
      </c>
      <c r="L60" s="21">
        <v>0</v>
      </c>
      <c r="M60" s="21">
        <v>0</v>
      </c>
      <c r="N60" s="21">
        <v>0</v>
      </c>
      <c r="O60" s="21">
        <v>0.7109656875</v>
      </c>
      <c r="P60" s="21">
        <v>0</v>
      </c>
      <c r="Q60" s="21">
        <f t="shared" si="43"/>
        <v>7.1096568749999998</v>
      </c>
      <c r="R60" s="21">
        <f t="shared" si="17"/>
        <v>0</v>
      </c>
      <c r="S60" s="21">
        <f t="shared" si="18"/>
        <v>0</v>
      </c>
      <c r="T60" s="22" t="s">
        <v>23</v>
      </c>
    </row>
    <row r="61" spans="1:20" ht="31.5" x14ac:dyDescent="0.25">
      <c r="A61" s="18" t="s">
        <v>71</v>
      </c>
      <c r="B61" s="19" t="s">
        <v>154</v>
      </c>
      <c r="C61" s="20" t="s">
        <v>155</v>
      </c>
      <c r="D61" s="21">
        <v>4.6803825000000003</v>
      </c>
      <c r="E61" s="21">
        <v>0</v>
      </c>
      <c r="F61" s="21">
        <f t="shared" si="40"/>
        <v>4.6803825000000003</v>
      </c>
      <c r="G61" s="21">
        <f t="shared" si="41"/>
        <v>0.46803825000000004</v>
      </c>
      <c r="H61" s="21">
        <f t="shared" si="42"/>
        <v>0</v>
      </c>
      <c r="I61" s="21">
        <v>0</v>
      </c>
      <c r="J61" s="21">
        <v>0</v>
      </c>
      <c r="K61" s="21">
        <v>0</v>
      </c>
      <c r="L61" s="21">
        <v>0</v>
      </c>
      <c r="M61" s="21">
        <v>0</v>
      </c>
      <c r="N61" s="21">
        <v>0</v>
      </c>
      <c r="O61" s="21">
        <v>0.46803825000000004</v>
      </c>
      <c r="P61" s="21">
        <v>0</v>
      </c>
      <c r="Q61" s="21">
        <f t="shared" si="43"/>
        <v>4.6803825000000003</v>
      </c>
      <c r="R61" s="21">
        <f t="shared" si="17"/>
        <v>0</v>
      </c>
      <c r="S61" s="21">
        <f t="shared" si="18"/>
        <v>0</v>
      </c>
      <c r="T61" s="22" t="s">
        <v>23</v>
      </c>
    </row>
    <row r="62" spans="1:20" ht="31.5" x14ac:dyDescent="0.25">
      <c r="A62" s="25" t="s">
        <v>73</v>
      </c>
      <c r="B62" s="26" t="s">
        <v>74</v>
      </c>
      <c r="C62" s="24" t="s">
        <v>22</v>
      </c>
      <c r="D62" s="3">
        <f>SUM(D63:D81)</f>
        <v>79.30227828997684</v>
      </c>
      <c r="E62" s="3">
        <f t="shared" ref="E62:S62" si="44">SUM(E63:E81)</f>
        <v>0</v>
      </c>
      <c r="F62" s="3">
        <f t="shared" si="44"/>
        <v>79.30227828997684</v>
      </c>
      <c r="G62" s="3">
        <f t="shared" si="44"/>
        <v>29.28710438515915</v>
      </c>
      <c r="H62" s="3">
        <f t="shared" si="44"/>
        <v>10.375208174800001</v>
      </c>
      <c r="I62" s="3">
        <f t="shared" si="44"/>
        <v>0</v>
      </c>
      <c r="J62" s="3">
        <f t="shared" si="44"/>
        <v>10.375208174800001</v>
      </c>
      <c r="K62" s="3">
        <f t="shared" si="44"/>
        <v>0</v>
      </c>
      <c r="L62" s="3">
        <f t="shared" si="44"/>
        <v>0</v>
      </c>
      <c r="M62" s="3">
        <f t="shared" si="44"/>
        <v>0</v>
      </c>
      <c r="N62" s="3">
        <f t="shared" si="44"/>
        <v>0</v>
      </c>
      <c r="O62" s="3">
        <f t="shared" si="44"/>
        <v>29.28710438515915</v>
      </c>
      <c r="P62" s="3">
        <f t="shared" si="44"/>
        <v>0</v>
      </c>
      <c r="Q62" s="3">
        <f t="shared" si="44"/>
        <v>68.927070115176832</v>
      </c>
      <c r="R62" s="3">
        <f t="shared" si="44"/>
        <v>10.375208174800001</v>
      </c>
      <c r="S62" s="3">
        <f t="shared" si="44"/>
        <v>0</v>
      </c>
      <c r="T62" s="22" t="s">
        <v>23</v>
      </c>
    </row>
    <row r="63" spans="1:20" ht="31.5" x14ac:dyDescent="0.25">
      <c r="A63" s="18" t="s">
        <v>73</v>
      </c>
      <c r="B63" s="19" t="s">
        <v>156</v>
      </c>
      <c r="C63" s="20" t="s">
        <v>157</v>
      </c>
      <c r="D63" s="21">
        <v>1.2463898864556204</v>
      </c>
      <c r="E63" s="21">
        <v>0</v>
      </c>
      <c r="F63" s="21">
        <f t="shared" ref="F63:F81" si="45">D63-E63</f>
        <v>1.2463898864556204</v>
      </c>
      <c r="G63" s="21">
        <f t="shared" ref="G63:G81" si="46">SUM(I63,K63,M63,O63)</f>
        <v>1.2463898864556204</v>
      </c>
      <c r="H63" s="21">
        <f t="shared" ref="H63:H81" si="47">SUM(J63,L63,N63,P63)</f>
        <v>0.88332266879999999</v>
      </c>
      <c r="I63" s="21">
        <v>0</v>
      </c>
      <c r="J63" s="21">
        <v>0.88332266879999999</v>
      </c>
      <c r="K63" s="21">
        <v>0</v>
      </c>
      <c r="L63" s="21">
        <v>0</v>
      </c>
      <c r="M63" s="21">
        <v>0</v>
      </c>
      <c r="N63" s="21">
        <v>0</v>
      </c>
      <c r="O63" s="21">
        <v>1.2463898864556204</v>
      </c>
      <c r="P63" s="21">
        <v>0</v>
      </c>
      <c r="Q63" s="21">
        <f t="shared" ref="Q63:Q81" si="48">F63-H63</f>
        <v>0.36306721765562044</v>
      </c>
      <c r="R63" s="21">
        <f t="shared" ref="R63:R81" si="49">IF(M63="нд","нд",(N(J63))-(N(I63)))</f>
        <v>0.88332266879999999</v>
      </c>
      <c r="S63" s="21" t="str">
        <f t="shared" ref="S63:S81" si="50">IF(R63="нд","нд",IF(R63=0,0,IF(AND(N(I63)+N(K63)+N(M63)=0,R63&lt;&gt;0),"нд",N(R63)/(N(I63)+N(K63)+N(M63))*100)))</f>
        <v>нд</v>
      </c>
      <c r="T63" s="22" t="s">
        <v>269</v>
      </c>
    </row>
    <row r="64" spans="1:20" ht="31.5" x14ac:dyDescent="0.25">
      <c r="A64" s="25" t="s">
        <v>73</v>
      </c>
      <c r="B64" s="26" t="s">
        <v>158</v>
      </c>
      <c r="C64" s="24" t="s">
        <v>159</v>
      </c>
      <c r="D64" s="21">
        <v>0.87624447009532236</v>
      </c>
      <c r="E64" s="21">
        <v>0</v>
      </c>
      <c r="F64" s="21">
        <f t="shared" si="45"/>
        <v>0.87624447009532236</v>
      </c>
      <c r="G64" s="21">
        <f t="shared" si="46"/>
        <v>0.87624447009532236</v>
      </c>
      <c r="H64" s="21">
        <f t="shared" si="47"/>
        <v>0.70873995599999995</v>
      </c>
      <c r="I64" s="21">
        <v>0</v>
      </c>
      <c r="J64" s="21">
        <v>0.70873995599999995</v>
      </c>
      <c r="K64" s="21">
        <v>0</v>
      </c>
      <c r="L64" s="21">
        <v>0</v>
      </c>
      <c r="M64" s="21">
        <v>0</v>
      </c>
      <c r="N64" s="21">
        <v>0</v>
      </c>
      <c r="O64" s="21">
        <v>0.87624447009532236</v>
      </c>
      <c r="P64" s="21">
        <v>0</v>
      </c>
      <c r="Q64" s="21">
        <f t="shared" si="48"/>
        <v>0.16750451409532241</v>
      </c>
      <c r="R64" s="21">
        <f t="shared" si="49"/>
        <v>0.70873995599999995</v>
      </c>
      <c r="S64" s="21" t="str">
        <f t="shared" si="50"/>
        <v>нд</v>
      </c>
      <c r="T64" s="22" t="s">
        <v>269</v>
      </c>
    </row>
    <row r="65" spans="1:20" ht="31.5" x14ac:dyDescent="0.25">
      <c r="A65" s="25" t="s">
        <v>73</v>
      </c>
      <c r="B65" s="26" t="s">
        <v>160</v>
      </c>
      <c r="C65" s="24" t="s">
        <v>161</v>
      </c>
      <c r="D65" s="21">
        <v>0.87624447009532236</v>
      </c>
      <c r="E65" s="21">
        <v>0</v>
      </c>
      <c r="F65" s="21">
        <f t="shared" si="45"/>
        <v>0.87624447009532236</v>
      </c>
      <c r="G65" s="21">
        <f t="shared" si="46"/>
        <v>0.87624447009532236</v>
      </c>
      <c r="H65" s="21">
        <f t="shared" si="47"/>
        <v>0.70873995599999995</v>
      </c>
      <c r="I65" s="21">
        <v>0</v>
      </c>
      <c r="J65" s="21">
        <v>0.70873995599999995</v>
      </c>
      <c r="K65" s="21">
        <v>0</v>
      </c>
      <c r="L65" s="21">
        <v>0</v>
      </c>
      <c r="M65" s="21">
        <v>0</v>
      </c>
      <c r="N65" s="21">
        <v>0</v>
      </c>
      <c r="O65" s="21">
        <v>0.87624447009532236</v>
      </c>
      <c r="P65" s="21">
        <v>0</v>
      </c>
      <c r="Q65" s="21">
        <f t="shared" si="48"/>
        <v>0.16750451409532241</v>
      </c>
      <c r="R65" s="21">
        <f t="shared" si="49"/>
        <v>0.70873995599999995</v>
      </c>
      <c r="S65" s="21" t="str">
        <f t="shared" si="50"/>
        <v>нд</v>
      </c>
      <c r="T65" s="22" t="s">
        <v>269</v>
      </c>
    </row>
    <row r="66" spans="1:20" ht="31.5" x14ac:dyDescent="0.25">
      <c r="A66" s="25" t="s">
        <v>73</v>
      </c>
      <c r="B66" s="26" t="s">
        <v>162</v>
      </c>
      <c r="C66" s="24" t="s">
        <v>163</v>
      </c>
      <c r="D66" s="21">
        <v>0.62319494322781022</v>
      </c>
      <c r="E66" s="21">
        <v>0</v>
      </c>
      <c r="F66" s="21">
        <f t="shared" si="45"/>
        <v>0.62319494322781022</v>
      </c>
      <c r="G66" s="21">
        <f t="shared" si="46"/>
        <v>0.62319494322781022</v>
      </c>
      <c r="H66" s="21">
        <f t="shared" si="47"/>
        <v>0.44166134400000001</v>
      </c>
      <c r="I66" s="21">
        <v>0</v>
      </c>
      <c r="J66" s="21">
        <v>0.44166134400000001</v>
      </c>
      <c r="K66" s="21">
        <v>0</v>
      </c>
      <c r="L66" s="21">
        <v>0</v>
      </c>
      <c r="M66" s="21">
        <v>0</v>
      </c>
      <c r="N66" s="21">
        <v>0</v>
      </c>
      <c r="O66" s="21">
        <v>0.62319494322781022</v>
      </c>
      <c r="P66" s="21">
        <v>0</v>
      </c>
      <c r="Q66" s="21">
        <f t="shared" si="48"/>
        <v>0.18153359922781021</v>
      </c>
      <c r="R66" s="21">
        <f t="shared" si="49"/>
        <v>0.44166134400000001</v>
      </c>
      <c r="S66" s="21" t="str">
        <f t="shared" si="50"/>
        <v>нд</v>
      </c>
      <c r="T66" s="22" t="s">
        <v>269</v>
      </c>
    </row>
    <row r="67" spans="1:20" ht="31.5" x14ac:dyDescent="0.25">
      <c r="A67" s="25" t="s">
        <v>73</v>
      </c>
      <c r="B67" s="26" t="s">
        <v>164</v>
      </c>
      <c r="C67" s="24" t="s">
        <v>165</v>
      </c>
      <c r="D67" s="21">
        <v>0.62319494322781022</v>
      </c>
      <c r="E67" s="21">
        <v>0</v>
      </c>
      <c r="F67" s="21">
        <f t="shared" si="45"/>
        <v>0.62319494322781022</v>
      </c>
      <c r="G67" s="21">
        <f t="shared" si="46"/>
        <v>0.62319494322781022</v>
      </c>
      <c r="H67" s="21">
        <f t="shared" si="47"/>
        <v>0.44166134400000001</v>
      </c>
      <c r="I67" s="21">
        <v>0</v>
      </c>
      <c r="J67" s="21">
        <v>0.44166134400000001</v>
      </c>
      <c r="K67" s="21">
        <v>0</v>
      </c>
      <c r="L67" s="21">
        <v>0</v>
      </c>
      <c r="M67" s="21">
        <v>0</v>
      </c>
      <c r="N67" s="21">
        <v>0</v>
      </c>
      <c r="O67" s="21">
        <v>0.62319494322781022</v>
      </c>
      <c r="P67" s="21">
        <v>0</v>
      </c>
      <c r="Q67" s="21">
        <f t="shared" si="48"/>
        <v>0.18153359922781021</v>
      </c>
      <c r="R67" s="21">
        <f t="shared" si="49"/>
        <v>0.44166134400000001</v>
      </c>
      <c r="S67" s="21" t="str">
        <f t="shared" si="50"/>
        <v>нд</v>
      </c>
      <c r="T67" s="22" t="s">
        <v>269</v>
      </c>
    </row>
    <row r="68" spans="1:20" ht="31.5" x14ac:dyDescent="0.25">
      <c r="A68" s="25" t="s">
        <v>73</v>
      </c>
      <c r="B68" s="26" t="s">
        <v>166</v>
      </c>
      <c r="C68" s="24" t="s">
        <v>167</v>
      </c>
      <c r="D68" s="21">
        <v>0.52903751521651754</v>
      </c>
      <c r="E68" s="21">
        <v>0</v>
      </c>
      <c r="F68" s="21">
        <f t="shared" si="45"/>
        <v>0.52903751521651754</v>
      </c>
      <c r="G68" s="21">
        <f t="shared" si="46"/>
        <v>0.52903751521651754</v>
      </c>
      <c r="H68" s="21">
        <f t="shared" si="47"/>
        <v>0.37362250000000002</v>
      </c>
      <c r="I68" s="21">
        <v>0</v>
      </c>
      <c r="J68" s="21">
        <v>0.37362250000000002</v>
      </c>
      <c r="K68" s="21">
        <v>0</v>
      </c>
      <c r="L68" s="21">
        <v>0</v>
      </c>
      <c r="M68" s="21">
        <v>0</v>
      </c>
      <c r="N68" s="21">
        <v>0</v>
      </c>
      <c r="O68" s="21">
        <v>0.52903751521651754</v>
      </c>
      <c r="P68" s="21">
        <v>0</v>
      </c>
      <c r="Q68" s="21">
        <f t="shared" si="48"/>
        <v>0.15541501521651752</v>
      </c>
      <c r="R68" s="21">
        <f t="shared" si="49"/>
        <v>0.37362250000000002</v>
      </c>
      <c r="S68" s="21" t="str">
        <f t="shared" si="50"/>
        <v>нд</v>
      </c>
      <c r="T68" s="22" t="s">
        <v>269</v>
      </c>
    </row>
    <row r="69" spans="1:20" ht="31.5" x14ac:dyDescent="0.25">
      <c r="A69" s="25" t="s">
        <v>73</v>
      </c>
      <c r="B69" s="26" t="s">
        <v>168</v>
      </c>
      <c r="C69" s="24" t="s">
        <v>169</v>
      </c>
      <c r="D69" s="21">
        <v>0.87624447009532236</v>
      </c>
      <c r="E69" s="21">
        <v>0</v>
      </c>
      <c r="F69" s="21">
        <f t="shared" si="45"/>
        <v>0.87624447009532236</v>
      </c>
      <c r="G69" s="21">
        <f t="shared" si="46"/>
        <v>0.87624447009532236</v>
      </c>
      <c r="H69" s="21">
        <f t="shared" si="47"/>
        <v>0.64347288000000002</v>
      </c>
      <c r="I69" s="21">
        <v>0</v>
      </c>
      <c r="J69" s="21">
        <v>0.64347288000000002</v>
      </c>
      <c r="K69" s="21">
        <v>0</v>
      </c>
      <c r="L69" s="21">
        <v>0</v>
      </c>
      <c r="M69" s="21">
        <v>0</v>
      </c>
      <c r="N69" s="21">
        <v>0</v>
      </c>
      <c r="O69" s="21">
        <v>0.87624447009532236</v>
      </c>
      <c r="P69" s="21">
        <v>0</v>
      </c>
      <c r="Q69" s="21">
        <f t="shared" si="48"/>
        <v>0.23277159009532233</v>
      </c>
      <c r="R69" s="21">
        <f t="shared" si="49"/>
        <v>0.64347288000000002</v>
      </c>
      <c r="S69" s="21" t="str">
        <f t="shared" si="50"/>
        <v>нд</v>
      </c>
      <c r="T69" s="22" t="s">
        <v>269</v>
      </c>
    </row>
    <row r="70" spans="1:20" ht="47.25" x14ac:dyDescent="0.25">
      <c r="A70" s="25" t="s">
        <v>73</v>
      </c>
      <c r="B70" s="26" t="s">
        <v>170</v>
      </c>
      <c r="C70" s="24" t="s">
        <v>171</v>
      </c>
      <c r="D70" s="21">
        <v>1.8479045909531169</v>
      </c>
      <c r="E70" s="21">
        <v>0</v>
      </c>
      <c r="F70" s="21">
        <f t="shared" si="45"/>
        <v>1.8479045909531169</v>
      </c>
      <c r="G70" s="21">
        <f t="shared" si="46"/>
        <v>1.8479045909531169</v>
      </c>
      <c r="H70" s="21">
        <f t="shared" si="47"/>
        <v>1.42763865</v>
      </c>
      <c r="I70" s="21">
        <v>0</v>
      </c>
      <c r="J70" s="21">
        <v>1.42763865</v>
      </c>
      <c r="K70" s="21">
        <v>0</v>
      </c>
      <c r="L70" s="21">
        <v>0</v>
      </c>
      <c r="M70" s="21">
        <v>0</v>
      </c>
      <c r="N70" s="21">
        <v>0</v>
      </c>
      <c r="O70" s="21">
        <v>1.8479045909531169</v>
      </c>
      <c r="P70" s="21">
        <v>0</v>
      </c>
      <c r="Q70" s="21">
        <f t="shared" si="48"/>
        <v>0.42026594095311687</v>
      </c>
      <c r="R70" s="21">
        <f t="shared" si="49"/>
        <v>1.42763865</v>
      </c>
      <c r="S70" s="21" t="str">
        <f t="shared" si="50"/>
        <v>нд</v>
      </c>
      <c r="T70" s="22" t="s">
        <v>269</v>
      </c>
    </row>
    <row r="71" spans="1:20" ht="31.5" x14ac:dyDescent="0.25">
      <c r="A71" s="25" t="s">
        <v>73</v>
      </c>
      <c r="B71" s="26" t="s">
        <v>172</v>
      </c>
      <c r="C71" s="24" t="s">
        <v>173</v>
      </c>
      <c r="D71" s="21">
        <v>0.62319494322781022</v>
      </c>
      <c r="E71" s="21">
        <v>0</v>
      </c>
      <c r="F71" s="21">
        <f t="shared" si="45"/>
        <v>0.62319494322781022</v>
      </c>
      <c r="G71" s="21">
        <f t="shared" si="46"/>
        <v>0.62319494322781022</v>
      </c>
      <c r="H71" s="21">
        <f t="shared" si="47"/>
        <v>0.50632444799999998</v>
      </c>
      <c r="I71" s="21">
        <v>0</v>
      </c>
      <c r="J71" s="21">
        <v>0.50632444799999998</v>
      </c>
      <c r="K71" s="21">
        <v>0</v>
      </c>
      <c r="L71" s="21">
        <v>0</v>
      </c>
      <c r="M71" s="21">
        <v>0</v>
      </c>
      <c r="N71" s="21">
        <v>0</v>
      </c>
      <c r="O71" s="21">
        <v>0.62319494322781022</v>
      </c>
      <c r="P71" s="21">
        <v>0</v>
      </c>
      <c r="Q71" s="21">
        <f t="shared" si="48"/>
        <v>0.11687049522781023</v>
      </c>
      <c r="R71" s="21">
        <f t="shared" si="49"/>
        <v>0.50632444799999998</v>
      </c>
      <c r="S71" s="21" t="str">
        <f t="shared" si="50"/>
        <v>нд</v>
      </c>
      <c r="T71" s="22" t="s">
        <v>269</v>
      </c>
    </row>
    <row r="72" spans="1:20" ht="31.5" x14ac:dyDescent="0.25">
      <c r="A72" s="25" t="s">
        <v>73</v>
      </c>
      <c r="B72" s="26" t="s">
        <v>174</v>
      </c>
      <c r="C72" s="24" t="s">
        <v>175</v>
      </c>
      <c r="D72" s="21">
        <v>0.87624447009532236</v>
      </c>
      <c r="E72" s="21">
        <v>0</v>
      </c>
      <c r="F72" s="21">
        <f t="shared" si="45"/>
        <v>0.87624447009532236</v>
      </c>
      <c r="G72" s="21">
        <f t="shared" si="46"/>
        <v>0.87624447009532236</v>
      </c>
      <c r="H72" s="21">
        <f t="shared" si="47"/>
        <v>0.70873995599999995</v>
      </c>
      <c r="I72" s="21">
        <v>0</v>
      </c>
      <c r="J72" s="21">
        <v>0.70873995599999995</v>
      </c>
      <c r="K72" s="21">
        <v>0</v>
      </c>
      <c r="L72" s="21">
        <v>0</v>
      </c>
      <c r="M72" s="21">
        <v>0</v>
      </c>
      <c r="N72" s="21">
        <v>0</v>
      </c>
      <c r="O72" s="21">
        <v>0.87624447009532236</v>
      </c>
      <c r="P72" s="21">
        <v>0</v>
      </c>
      <c r="Q72" s="21">
        <f t="shared" si="48"/>
        <v>0.16750451409532241</v>
      </c>
      <c r="R72" s="21">
        <f t="shared" si="49"/>
        <v>0.70873995599999995</v>
      </c>
      <c r="S72" s="21" t="str">
        <f t="shared" si="50"/>
        <v>нд</v>
      </c>
      <c r="T72" s="22" t="s">
        <v>269</v>
      </c>
    </row>
    <row r="73" spans="1:20" ht="31.5" x14ac:dyDescent="0.25">
      <c r="A73" s="25" t="s">
        <v>73</v>
      </c>
      <c r="B73" s="26" t="s">
        <v>176</v>
      </c>
      <c r="C73" s="24" t="s">
        <v>177</v>
      </c>
      <c r="D73" s="21">
        <v>0.87624447009532236</v>
      </c>
      <c r="E73" s="21">
        <v>0</v>
      </c>
      <c r="F73" s="21">
        <f t="shared" si="45"/>
        <v>0.87624447009532236</v>
      </c>
      <c r="G73" s="21">
        <f t="shared" si="46"/>
        <v>0.87624447009532236</v>
      </c>
      <c r="H73" s="21">
        <f t="shared" si="47"/>
        <v>0.64347288000000002</v>
      </c>
      <c r="I73" s="21">
        <v>0</v>
      </c>
      <c r="J73" s="21">
        <v>0.64347288000000002</v>
      </c>
      <c r="K73" s="21">
        <v>0</v>
      </c>
      <c r="L73" s="21">
        <v>0</v>
      </c>
      <c r="M73" s="21">
        <v>0</v>
      </c>
      <c r="N73" s="21">
        <v>0</v>
      </c>
      <c r="O73" s="21">
        <v>0.87624447009532236</v>
      </c>
      <c r="P73" s="21">
        <v>0</v>
      </c>
      <c r="Q73" s="21">
        <f t="shared" si="48"/>
        <v>0.23277159009532233</v>
      </c>
      <c r="R73" s="21">
        <f t="shared" si="49"/>
        <v>0.64347288000000002</v>
      </c>
      <c r="S73" s="21" t="str">
        <f t="shared" si="50"/>
        <v>нд</v>
      </c>
      <c r="T73" s="22" t="s">
        <v>269</v>
      </c>
    </row>
    <row r="74" spans="1:20" ht="31.5" x14ac:dyDescent="0.25">
      <c r="A74" s="25" t="s">
        <v>73</v>
      </c>
      <c r="B74" s="26" t="s">
        <v>178</v>
      </c>
      <c r="C74" s="24" t="s">
        <v>179</v>
      </c>
      <c r="D74" s="21">
        <v>0.41644655905938832</v>
      </c>
      <c r="E74" s="21">
        <v>0</v>
      </c>
      <c r="F74" s="21">
        <f t="shared" si="45"/>
        <v>0.41644655905938832</v>
      </c>
      <c r="G74" s="21">
        <f t="shared" si="46"/>
        <v>0.41644655905938799</v>
      </c>
      <c r="H74" s="21">
        <f t="shared" si="47"/>
        <v>0.28142535000000002</v>
      </c>
      <c r="I74" s="21">
        <v>0</v>
      </c>
      <c r="J74" s="21">
        <v>0.28142535000000002</v>
      </c>
      <c r="K74" s="21">
        <v>0</v>
      </c>
      <c r="L74" s="21">
        <v>0</v>
      </c>
      <c r="M74" s="21">
        <v>0</v>
      </c>
      <c r="N74" s="21">
        <v>0</v>
      </c>
      <c r="O74" s="21">
        <v>0.41644655905938799</v>
      </c>
      <c r="P74" s="21">
        <v>0</v>
      </c>
      <c r="Q74" s="21">
        <f t="shared" si="48"/>
        <v>0.1350212090593883</v>
      </c>
      <c r="R74" s="21">
        <f t="shared" si="49"/>
        <v>0.28142535000000002</v>
      </c>
      <c r="S74" s="21" t="str">
        <f t="shared" si="50"/>
        <v>нд</v>
      </c>
      <c r="T74" s="22" t="s">
        <v>269</v>
      </c>
    </row>
    <row r="75" spans="1:20" ht="31.5" x14ac:dyDescent="0.25">
      <c r="A75" s="25" t="s">
        <v>73</v>
      </c>
      <c r="B75" s="26" t="s">
        <v>180</v>
      </c>
      <c r="C75" s="24" t="s">
        <v>181</v>
      </c>
      <c r="D75" s="21">
        <v>0.65307252343649391</v>
      </c>
      <c r="E75" s="21">
        <v>0</v>
      </c>
      <c r="F75" s="21">
        <f t="shared" si="45"/>
        <v>0.65307252343649391</v>
      </c>
      <c r="G75" s="21">
        <f t="shared" si="46"/>
        <v>0.65307252343649391</v>
      </c>
      <c r="H75" s="21">
        <f t="shared" si="47"/>
        <v>0.44166133000000002</v>
      </c>
      <c r="I75" s="21">
        <v>0</v>
      </c>
      <c r="J75" s="21">
        <v>0.44166133000000002</v>
      </c>
      <c r="K75" s="21">
        <v>0</v>
      </c>
      <c r="L75" s="21">
        <v>0</v>
      </c>
      <c r="M75" s="21">
        <v>0</v>
      </c>
      <c r="N75" s="21">
        <v>0</v>
      </c>
      <c r="O75" s="21">
        <v>0.65307252343649391</v>
      </c>
      <c r="P75" s="21">
        <v>0</v>
      </c>
      <c r="Q75" s="21">
        <f t="shared" si="48"/>
        <v>0.21141119343649389</v>
      </c>
      <c r="R75" s="21">
        <f t="shared" si="49"/>
        <v>0.44166133000000002</v>
      </c>
      <c r="S75" s="21" t="str">
        <f t="shared" si="50"/>
        <v>нд</v>
      </c>
      <c r="T75" s="22" t="s">
        <v>269</v>
      </c>
    </row>
    <row r="76" spans="1:20" ht="31.5" x14ac:dyDescent="0.25">
      <c r="A76" s="25" t="s">
        <v>73</v>
      </c>
      <c r="B76" s="26" t="s">
        <v>182</v>
      </c>
      <c r="C76" s="24" t="s">
        <v>183</v>
      </c>
      <c r="D76" s="21">
        <v>0.91825390024584652</v>
      </c>
      <c r="E76" s="21">
        <v>0</v>
      </c>
      <c r="F76" s="21">
        <f t="shared" si="45"/>
        <v>0.91825390024584652</v>
      </c>
      <c r="G76" s="21">
        <f t="shared" si="46"/>
        <v>0.91825390024584652</v>
      </c>
      <c r="H76" s="21">
        <f t="shared" si="47"/>
        <v>0.70873995599999995</v>
      </c>
      <c r="I76" s="21">
        <v>0</v>
      </c>
      <c r="J76" s="21">
        <v>0.70873995599999995</v>
      </c>
      <c r="K76" s="21">
        <v>0</v>
      </c>
      <c r="L76" s="21">
        <v>0</v>
      </c>
      <c r="M76" s="21">
        <v>0</v>
      </c>
      <c r="N76" s="21">
        <v>0</v>
      </c>
      <c r="O76" s="21">
        <v>0.91825390024584652</v>
      </c>
      <c r="P76" s="21">
        <v>0</v>
      </c>
      <c r="Q76" s="21">
        <f t="shared" si="48"/>
        <v>0.20951394424584657</v>
      </c>
      <c r="R76" s="21">
        <f t="shared" si="49"/>
        <v>0.70873995599999995</v>
      </c>
      <c r="S76" s="21" t="str">
        <f t="shared" si="50"/>
        <v>нд</v>
      </c>
      <c r="T76" s="22" t="s">
        <v>269</v>
      </c>
    </row>
    <row r="77" spans="1:20" ht="31.5" x14ac:dyDescent="0.25">
      <c r="A77" s="25" t="s">
        <v>73</v>
      </c>
      <c r="B77" s="26" t="s">
        <v>184</v>
      </c>
      <c r="C77" s="24" t="s">
        <v>185</v>
      </c>
      <c r="D77" s="21">
        <v>0.91825390024584652</v>
      </c>
      <c r="E77" s="21">
        <v>0</v>
      </c>
      <c r="F77" s="21">
        <f t="shared" si="45"/>
        <v>0.91825390024584652</v>
      </c>
      <c r="G77" s="21">
        <f t="shared" si="46"/>
        <v>0.91825390024584652</v>
      </c>
      <c r="H77" s="21">
        <f t="shared" si="47"/>
        <v>0.70873995599999995</v>
      </c>
      <c r="I77" s="21">
        <v>0</v>
      </c>
      <c r="J77" s="21">
        <v>0.70873995599999995</v>
      </c>
      <c r="K77" s="21">
        <v>0</v>
      </c>
      <c r="L77" s="21">
        <v>0</v>
      </c>
      <c r="M77" s="21">
        <v>0</v>
      </c>
      <c r="N77" s="21">
        <v>0</v>
      </c>
      <c r="O77" s="21">
        <v>0.91825390024584652</v>
      </c>
      <c r="P77" s="21">
        <v>0</v>
      </c>
      <c r="Q77" s="21">
        <f t="shared" si="48"/>
        <v>0.20951394424584657</v>
      </c>
      <c r="R77" s="21">
        <f t="shared" si="49"/>
        <v>0.70873995599999995</v>
      </c>
      <c r="S77" s="21" t="str">
        <f t="shared" si="50"/>
        <v>нд</v>
      </c>
      <c r="T77" s="22" t="s">
        <v>269</v>
      </c>
    </row>
    <row r="78" spans="1:20" ht="31.5" x14ac:dyDescent="0.25">
      <c r="A78" s="25" t="s">
        <v>73</v>
      </c>
      <c r="B78" s="26" t="s">
        <v>186</v>
      </c>
      <c r="C78" s="24" t="s">
        <v>187</v>
      </c>
      <c r="D78" s="21">
        <v>0.55440094437468102</v>
      </c>
      <c r="E78" s="21">
        <v>0</v>
      </c>
      <c r="F78" s="21">
        <f t="shared" si="45"/>
        <v>0.55440094437468102</v>
      </c>
      <c r="G78" s="21">
        <f t="shared" si="46"/>
        <v>0.55440094437468102</v>
      </c>
      <c r="H78" s="21">
        <f t="shared" si="47"/>
        <v>0.37362250000000002</v>
      </c>
      <c r="I78" s="21">
        <v>0</v>
      </c>
      <c r="J78" s="21">
        <v>0.37362250000000002</v>
      </c>
      <c r="K78" s="21">
        <v>0</v>
      </c>
      <c r="L78" s="21">
        <v>0</v>
      </c>
      <c r="M78" s="21">
        <v>0</v>
      </c>
      <c r="N78" s="21">
        <v>0</v>
      </c>
      <c r="O78" s="21">
        <v>0.55440094437468102</v>
      </c>
      <c r="P78" s="21">
        <v>0</v>
      </c>
      <c r="Q78" s="21">
        <f t="shared" si="48"/>
        <v>0.18077844437468099</v>
      </c>
      <c r="R78" s="21">
        <f t="shared" si="49"/>
        <v>0.37362250000000002</v>
      </c>
      <c r="S78" s="21" t="str">
        <f t="shared" si="50"/>
        <v>нд</v>
      </c>
      <c r="T78" s="22" t="s">
        <v>269</v>
      </c>
    </row>
    <row r="79" spans="1:20" ht="31.5" x14ac:dyDescent="0.25">
      <c r="A79" s="25" t="s">
        <v>73</v>
      </c>
      <c r="B79" s="26" t="s">
        <v>188</v>
      </c>
      <c r="C79" s="24" t="s">
        <v>189</v>
      </c>
      <c r="D79" s="21">
        <v>0.55440094437468102</v>
      </c>
      <c r="E79" s="21">
        <v>0</v>
      </c>
      <c r="F79" s="21">
        <f t="shared" si="45"/>
        <v>0.55440094437468102</v>
      </c>
      <c r="G79" s="21">
        <f t="shared" si="46"/>
        <v>0.55440094437468102</v>
      </c>
      <c r="H79" s="21">
        <f t="shared" si="47"/>
        <v>0.37362250000000002</v>
      </c>
      <c r="I79" s="21">
        <v>0</v>
      </c>
      <c r="J79" s="21">
        <v>0.37362250000000002</v>
      </c>
      <c r="K79" s="21">
        <v>0</v>
      </c>
      <c r="L79" s="21">
        <v>0</v>
      </c>
      <c r="M79" s="21">
        <v>0</v>
      </c>
      <c r="N79" s="21">
        <v>0</v>
      </c>
      <c r="O79" s="21">
        <v>0.55440094437468102</v>
      </c>
      <c r="P79" s="21">
        <v>0</v>
      </c>
      <c r="Q79" s="21">
        <f t="shared" si="48"/>
        <v>0.18077844437468099</v>
      </c>
      <c r="R79" s="21">
        <f t="shared" si="49"/>
        <v>0.37362250000000002</v>
      </c>
      <c r="S79" s="21" t="str">
        <f t="shared" si="50"/>
        <v>нд</v>
      </c>
      <c r="T79" s="22" t="s">
        <v>269</v>
      </c>
    </row>
    <row r="80" spans="1:20" x14ac:dyDescent="0.25">
      <c r="A80" s="25" t="s">
        <v>73</v>
      </c>
      <c r="B80" s="26" t="s">
        <v>190</v>
      </c>
      <c r="C80" s="24" t="s">
        <v>191</v>
      </c>
      <c r="D80" s="21">
        <v>11.293889999999999</v>
      </c>
      <c r="E80" s="21">
        <v>0</v>
      </c>
      <c r="F80" s="21">
        <f t="shared" si="45"/>
        <v>11.293889999999999</v>
      </c>
      <c r="G80" s="21">
        <f t="shared" si="46"/>
        <v>10.164501</v>
      </c>
      <c r="H80" s="21">
        <f t="shared" si="47"/>
        <v>0</v>
      </c>
      <c r="I80" s="21">
        <v>0</v>
      </c>
      <c r="J80" s="21">
        <v>0</v>
      </c>
      <c r="K80" s="21">
        <v>0</v>
      </c>
      <c r="L80" s="21">
        <v>0</v>
      </c>
      <c r="M80" s="21">
        <v>0</v>
      </c>
      <c r="N80" s="21">
        <v>0</v>
      </c>
      <c r="O80" s="21">
        <v>10.164501</v>
      </c>
      <c r="P80" s="21">
        <v>0</v>
      </c>
      <c r="Q80" s="21">
        <f t="shared" si="48"/>
        <v>11.293889999999999</v>
      </c>
      <c r="R80" s="21">
        <f t="shared" si="49"/>
        <v>0</v>
      </c>
      <c r="S80" s="21">
        <f t="shared" si="50"/>
        <v>0</v>
      </c>
      <c r="T80" s="22" t="s">
        <v>23</v>
      </c>
    </row>
    <row r="81" spans="1:20" ht="31.5" x14ac:dyDescent="0.25">
      <c r="A81" s="25" t="s">
        <v>73</v>
      </c>
      <c r="B81" s="26" t="s">
        <v>192</v>
      </c>
      <c r="C81" s="24" t="s">
        <v>193</v>
      </c>
      <c r="D81" s="21">
        <v>54.1194203454546</v>
      </c>
      <c r="E81" s="21">
        <v>0</v>
      </c>
      <c r="F81" s="21">
        <f t="shared" si="45"/>
        <v>54.1194203454546</v>
      </c>
      <c r="G81" s="21">
        <f t="shared" si="46"/>
        <v>5.2336354406369194</v>
      </c>
      <c r="H81" s="21">
        <f t="shared" si="47"/>
        <v>0</v>
      </c>
      <c r="I81" s="21">
        <v>0</v>
      </c>
      <c r="J81" s="21">
        <v>0</v>
      </c>
      <c r="K81" s="21">
        <v>0</v>
      </c>
      <c r="L81" s="21">
        <v>0</v>
      </c>
      <c r="M81" s="21">
        <v>0</v>
      </c>
      <c r="N81" s="21">
        <v>0</v>
      </c>
      <c r="O81" s="21">
        <v>5.2336354406369194</v>
      </c>
      <c r="P81" s="21">
        <v>0</v>
      </c>
      <c r="Q81" s="21">
        <f t="shared" si="48"/>
        <v>54.1194203454546</v>
      </c>
      <c r="R81" s="21">
        <f t="shared" si="49"/>
        <v>0</v>
      </c>
      <c r="S81" s="21">
        <f t="shared" si="50"/>
        <v>0</v>
      </c>
      <c r="T81" s="22" t="s">
        <v>23</v>
      </c>
    </row>
    <row r="82" spans="1:20" ht="31.5" x14ac:dyDescent="0.25">
      <c r="A82" s="25" t="s">
        <v>75</v>
      </c>
      <c r="B82" s="26" t="s">
        <v>76</v>
      </c>
      <c r="C82" s="24" t="s">
        <v>22</v>
      </c>
      <c r="D82" s="3">
        <f t="shared" ref="D82:Q82" si="51">SUM(D83,D88)</f>
        <v>111.03774685854279</v>
      </c>
      <c r="E82" s="3">
        <f t="shared" si="51"/>
        <v>1.8593479559999997</v>
      </c>
      <c r="F82" s="3">
        <f t="shared" si="51"/>
        <v>109.1783989025428</v>
      </c>
      <c r="G82" s="3">
        <f t="shared" si="51"/>
        <v>27.879692567592372</v>
      </c>
      <c r="H82" s="3">
        <f t="shared" si="51"/>
        <v>0</v>
      </c>
      <c r="I82" s="3">
        <f t="shared" si="51"/>
        <v>0</v>
      </c>
      <c r="J82" s="3">
        <f t="shared" si="51"/>
        <v>0</v>
      </c>
      <c r="K82" s="3">
        <f t="shared" si="51"/>
        <v>0</v>
      </c>
      <c r="L82" s="3">
        <f t="shared" si="51"/>
        <v>0</v>
      </c>
      <c r="M82" s="3">
        <f t="shared" si="51"/>
        <v>0</v>
      </c>
      <c r="N82" s="3">
        <f t="shared" si="51"/>
        <v>0</v>
      </c>
      <c r="O82" s="3">
        <f t="shared" si="51"/>
        <v>27.879692567592372</v>
      </c>
      <c r="P82" s="3">
        <f t="shared" si="51"/>
        <v>0</v>
      </c>
      <c r="Q82" s="3">
        <f t="shared" si="51"/>
        <v>109.1783989025428</v>
      </c>
      <c r="R82" s="21">
        <f t="shared" si="17"/>
        <v>0</v>
      </c>
      <c r="S82" s="21">
        <f t="shared" si="18"/>
        <v>0</v>
      </c>
      <c r="T82" s="22" t="s">
        <v>23</v>
      </c>
    </row>
    <row r="83" spans="1:20" x14ac:dyDescent="0.25">
      <c r="A83" s="18" t="s">
        <v>77</v>
      </c>
      <c r="B83" s="19" t="s">
        <v>78</v>
      </c>
      <c r="C83" s="20" t="s">
        <v>22</v>
      </c>
      <c r="D83" s="21">
        <f>SUM(D84:D87)</f>
        <v>50.532648735173566</v>
      </c>
      <c r="E83" s="21">
        <f t="shared" ref="E83:S83" si="52">SUM(E84:E87)</f>
        <v>0</v>
      </c>
      <c r="F83" s="21">
        <f t="shared" si="52"/>
        <v>50.532648735173566</v>
      </c>
      <c r="G83" s="21">
        <f t="shared" si="52"/>
        <v>13.757334904795345</v>
      </c>
      <c r="H83" s="21">
        <f t="shared" si="52"/>
        <v>0</v>
      </c>
      <c r="I83" s="21">
        <f t="shared" si="52"/>
        <v>0</v>
      </c>
      <c r="J83" s="21">
        <f t="shared" si="52"/>
        <v>0</v>
      </c>
      <c r="K83" s="21">
        <f t="shared" si="52"/>
        <v>0</v>
      </c>
      <c r="L83" s="21">
        <f t="shared" si="52"/>
        <v>0</v>
      </c>
      <c r="M83" s="21">
        <f t="shared" si="52"/>
        <v>0</v>
      </c>
      <c r="N83" s="21">
        <f t="shared" si="52"/>
        <v>0</v>
      </c>
      <c r="O83" s="21">
        <f t="shared" si="52"/>
        <v>13.757334904795345</v>
      </c>
      <c r="P83" s="21">
        <f t="shared" si="52"/>
        <v>0</v>
      </c>
      <c r="Q83" s="21">
        <f t="shared" si="52"/>
        <v>50.532648735173566</v>
      </c>
      <c r="R83" s="21">
        <f t="shared" si="52"/>
        <v>0</v>
      </c>
      <c r="S83" s="21">
        <f t="shared" si="52"/>
        <v>0</v>
      </c>
      <c r="T83" s="22" t="s">
        <v>23</v>
      </c>
    </row>
    <row r="84" spans="1:20" ht="47.25" x14ac:dyDescent="0.25">
      <c r="A84" s="25" t="s">
        <v>77</v>
      </c>
      <c r="B84" s="26" t="s">
        <v>194</v>
      </c>
      <c r="C84" s="20" t="s">
        <v>195</v>
      </c>
      <c r="D84" s="21">
        <v>1.0748013479999998</v>
      </c>
      <c r="E84" s="21">
        <v>0</v>
      </c>
      <c r="F84" s="21">
        <f t="shared" ref="F84:F87" si="53">D84-E84</f>
        <v>1.0748013479999998</v>
      </c>
      <c r="G84" s="21">
        <f t="shared" ref="G84:G87" si="54">SUM(I84,K84,M84,O84)</f>
        <v>1.0748013479999998</v>
      </c>
      <c r="H84" s="21">
        <f t="shared" ref="H84:H87" si="55">SUM(J84,L84,N84,P84)</f>
        <v>0</v>
      </c>
      <c r="I84" s="21">
        <v>0</v>
      </c>
      <c r="J84" s="21">
        <v>0</v>
      </c>
      <c r="K84" s="21">
        <v>0</v>
      </c>
      <c r="L84" s="21">
        <v>0</v>
      </c>
      <c r="M84" s="21">
        <v>0</v>
      </c>
      <c r="N84" s="21">
        <v>0</v>
      </c>
      <c r="O84" s="21">
        <v>1.0748013479999998</v>
      </c>
      <c r="P84" s="21">
        <v>0</v>
      </c>
      <c r="Q84" s="21">
        <f t="shared" ref="Q84:Q87" si="56">F84-H84</f>
        <v>1.0748013479999998</v>
      </c>
      <c r="R84" s="21">
        <f t="shared" ref="R84:R87" si="57">IF(M84="нд","нд",(N(J84))-(N(I84)))</f>
        <v>0</v>
      </c>
      <c r="S84" s="21">
        <f t="shared" ref="S84:S87" si="58">IF(R84="нд","нд",IF(R84=0,0,IF(AND(N(I84)+N(K84)+N(M84)=0,R84&lt;&gt;0),"нд",N(R84)/(N(I84)+N(K84)+N(M84))*100)))</f>
        <v>0</v>
      </c>
      <c r="T84" s="22" t="s">
        <v>23</v>
      </c>
    </row>
    <row r="85" spans="1:20" ht="63" x14ac:dyDescent="0.25">
      <c r="A85" s="25" t="s">
        <v>77</v>
      </c>
      <c r="B85" s="26" t="s">
        <v>196</v>
      </c>
      <c r="C85" s="20" t="s">
        <v>197</v>
      </c>
      <c r="D85" s="21">
        <v>4.4065626976919177</v>
      </c>
      <c r="E85" s="21">
        <v>0</v>
      </c>
      <c r="F85" s="21">
        <f t="shared" si="53"/>
        <v>4.4065626976919177</v>
      </c>
      <c r="G85" s="21">
        <f t="shared" si="54"/>
        <v>4.4065626976919177</v>
      </c>
      <c r="H85" s="21">
        <f t="shared" si="55"/>
        <v>0</v>
      </c>
      <c r="I85" s="21">
        <v>0</v>
      </c>
      <c r="J85" s="21">
        <v>0</v>
      </c>
      <c r="K85" s="21">
        <v>0</v>
      </c>
      <c r="L85" s="21">
        <v>0</v>
      </c>
      <c r="M85" s="21">
        <v>0</v>
      </c>
      <c r="N85" s="21">
        <v>0</v>
      </c>
      <c r="O85" s="21">
        <v>4.4065626976919177</v>
      </c>
      <c r="P85" s="21">
        <v>0</v>
      </c>
      <c r="Q85" s="21">
        <f t="shared" si="56"/>
        <v>4.4065626976919177</v>
      </c>
      <c r="R85" s="21">
        <f t="shared" si="57"/>
        <v>0</v>
      </c>
      <c r="S85" s="21">
        <f t="shared" si="58"/>
        <v>0</v>
      </c>
      <c r="T85" s="22" t="s">
        <v>23</v>
      </c>
    </row>
    <row r="86" spans="1:20" ht="63" x14ac:dyDescent="0.25">
      <c r="A86" s="25" t="s">
        <v>77</v>
      </c>
      <c r="B86" s="26" t="s">
        <v>198</v>
      </c>
      <c r="C86" s="20" t="s">
        <v>199</v>
      </c>
      <c r="D86" s="21">
        <v>1.7862095949190269</v>
      </c>
      <c r="E86" s="21">
        <v>0</v>
      </c>
      <c r="F86" s="21">
        <f t="shared" si="53"/>
        <v>1.7862095949190269</v>
      </c>
      <c r="G86" s="21">
        <f t="shared" si="54"/>
        <v>1.7862095949190269</v>
      </c>
      <c r="H86" s="21">
        <f t="shared" si="55"/>
        <v>0</v>
      </c>
      <c r="I86" s="21">
        <v>0</v>
      </c>
      <c r="J86" s="21">
        <v>0</v>
      </c>
      <c r="K86" s="21">
        <v>0</v>
      </c>
      <c r="L86" s="21">
        <v>0</v>
      </c>
      <c r="M86" s="21">
        <v>0</v>
      </c>
      <c r="N86" s="21">
        <v>0</v>
      </c>
      <c r="O86" s="21">
        <v>1.7862095949190269</v>
      </c>
      <c r="P86" s="21">
        <v>0</v>
      </c>
      <c r="Q86" s="21">
        <f t="shared" si="56"/>
        <v>1.7862095949190269</v>
      </c>
      <c r="R86" s="21">
        <f t="shared" si="57"/>
        <v>0</v>
      </c>
      <c r="S86" s="21">
        <f t="shared" si="58"/>
        <v>0</v>
      </c>
      <c r="T86" s="22" t="s">
        <v>23</v>
      </c>
    </row>
    <row r="87" spans="1:20" ht="31.5" x14ac:dyDescent="0.25">
      <c r="A87" s="25" t="s">
        <v>77</v>
      </c>
      <c r="B87" s="26" t="s">
        <v>200</v>
      </c>
      <c r="C87" s="20" t="s">
        <v>201</v>
      </c>
      <c r="D87" s="21">
        <v>43.265075094562619</v>
      </c>
      <c r="E87" s="21">
        <v>0</v>
      </c>
      <c r="F87" s="21">
        <f t="shared" si="53"/>
        <v>43.265075094562619</v>
      </c>
      <c r="G87" s="21">
        <f t="shared" si="54"/>
        <v>6.4897612641844002</v>
      </c>
      <c r="H87" s="21">
        <f t="shared" si="55"/>
        <v>0</v>
      </c>
      <c r="I87" s="21">
        <v>0</v>
      </c>
      <c r="J87" s="21">
        <v>0</v>
      </c>
      <c r="K87" s="21">
        <v>0</v>
      </c>
      <c r="L87" s="21">
        <v>0</v>
      </c>
      <c r="M87" s="21">
        <v>0</v>
      </c>
      <c r="N87" s="21">
        <v>0</v>
      </c>
      <c r="O87" s="21">
        <v>6.4897612641844002</v>
      </c>
      <c r="P87" s="21">
        <v>0</v>
      </c>
      <c r="Q87" s="21">
        <f t="shared" si="56"/>
        <v>43.265075094562619</v>
      </c>
      <c r="R87" s="21">
        <f t="shared" si="57"/>
        <v>0</v>
      </c>
      <c r="S87" s="21">
        <f t="shared" si="58"/>
        <v>0</v>
      </c>
      <c r="T87" s="22" t="s">
        <v>23</v>
      </c>
    </row>
    <row r="88" spans="1:20" x14ac:dyDescent="0.25">
      <c r="A88" s="25" t="s">
        <v>79</v>
      </c>
      <c r="B88" s="26" t="s">
        <v>80</v>
      </c>
      <c r="C88" s="20" t="s">
        <v>22</v>
      </c>
      <c r="D88" s="21">
        <f>SUM(D89:D94)</f>
        <v>60.50509812336923</v>
      </c>
      <c r="E88" s="21">
        <f t="shared" ref="E88:S88" si="59">SUM(E89:E94)</f>
        <v>1.8593479559999997</v>
      </c>
      <c r="F88" s="21">
        <f t="shared" si="59"/>
        <v>58.645750167369222</v>
      </c>
      <c r="G88" s="21">
        <f t="shared" si="59"/>
        <v>14.122357662797029</v>
      </c>
      <c r="H88" s="21">
        <f t="shared" si="59"/>
        <v>0</v>
      </c>
      <c r="I88" s="21">
        <f t="shared" si="59"/>
        <v>0</v>
      </c>
      <c r="J88" s="21">
        <f t="shared" si="59"/>
        <v>0</v>
      </c>
      <c r="K88" s="21">
        <f t="shared" si="59"/>
        <v>0</v>
      </c>
      <c r="L88" s="21">
        <f t="shared" si="59"/>
        <v>0</v>
      </c>
      <c r="M88" s="21">
        <f t="shared" si="59"/>
        <v>0</v>
      </c>
      <c r="N88" s="21">
        <f t="shared" si="59"/>
        <v>0</v>
      </c>
      <c r="O88" s="21">
        <f t="shared" si="59"/>
        <v>14.122357662797029</v>
      </c>
      <c r="P88" s="21">
        <f t="shared" si="59"/>
        <v>0</v>
      </c>
      <c r="Q88" s="21">
        <f t="shared" si="59"/>
        <v>58.645750167369222</v>
      </c>
      <c r="R88" s="21">
        <f t="shared" si="59"/>
        <v>0</v>
      </c>
      <c r="S88" s="21">
        <f t="shared" si="59"/>
        <v>0</v>
      </c>
      <c r="T88" s="22" t="s">
        <v>23</v>
      </c>
    </row>
    <row r="89" spans="1:20" ht="31.5" x14ac:dyDescent="0.25">
      <c r="A89" s="25" t="s">
        <v>79</v>
      </c>
      <c r="B89" s="26" t="s">
        <v>202</v>
      </c>
      <c r="C89" s="24" t="s">
        <v>203</v>
      </c>
      <c r="D89" s="21">
        <v>1.3779324693837522</v>
      </c>
      <c r="E89" s="21">
        <v>0</v>
      </c>
      <c r="F89" s="21">
        <f t="shared" ref="F89:F94" si="60">D89-E89</f>
        <v>1.3779324693837522</v>
      </c>
      <c r="G89" s="21">
        <f t="shared" ref="G89:G94" si="61">SUM(I89,K89,M89,O89)</f>
        <v>1.3779324693837522</v>
      </c>
      <c r="H89" s="21">
        <f t="shared" ref="H89:H94" si="62">SUM(J89,L89,N89,P89)</f>
        <v>0</v>
      </c>
      <c r="I89" s="21">
        <v>0</v>
      </c>
      <c r="J89" s="21">
        <v>0</v>
      </c>
      <c r="K89" s="21">
        <v>0</v>
      </c>
      <c r="L89" s="21">
        <v>0</v>
      </c>
      <c r="M89" s="21">
        <v>0</v>
      </c>
      <c r="N89" s="21">
        <v>0</v>
      </c>
      <c r="O89" s="21">
        <v>1.3779324693837522</v>
      </c>
      <c r="P89" s="21">
        <v>0</v>
      </c>
      <c r="Q89" s="21">
        <f t="shared" ref="Q89:Q94" si="63">F89-H89</f>
        <v>1.3779324693837522</v>
      </c>
      <c r="R89" s="21">
        <f t="shared" ref="R89:R94" si="64">IF(M89="нд","нд",(N(J89))-(N(I89)))</f>
        <v>0</v>
      </c>
      <c r="S89" s="21">
        <f t="shared" ref="S89:S94" si="65">IF(R89="нд","нд",IF(R89=0,0,IF(AND(N(I89)+N(K89)+N(M89)=0,R89&lt;&gt;0),"нд",N(R89)/(N(I89)+N(K89)+N(M89))*100)))</f>
        <v>0</v>
      </c>
      <c r="T89" s="22" t="s">
        <v>23</v>
      </c>
    </row>
    <row r="90" spans="1:20" ht="31.5" x14ac:dyDescent="0.25">
      <c r="A90" s="25" t="s">
        <v>79</v>
      </c>
      <c r="B90" s="26" t="s">
        <v>204</v>
      </c>
      <c r="C90" s="24" t="s">
        <v>205</v>
      </c>
      <c r="D90" s="21">
        <v>20.176095479999997</v>
      </c>
      <c r="E90" s="21">
        <v>0</v>
      </c>
      <c r="F90" s="21">
        <f t="shared" si="60"/>
        <v>20.176095479999997</v>
      </c>
      <c r="G90" s="21">
        <f t="shared" si="61"/>
        <v>4.0352190959999996</v>
      </c>
      <c r="H90" s="21">
        <f t="shared" si="62"/>
        <v>0</v>
      </c>
      <c r="I90" s="21">
        <v>0</v>
      </c>
      <c r="J90" s="21">
        <v>0</v>
      </c>
      <c r="K90" s="21">
        <v>0</v>
      </c>
      <c r="L90" s="21">
        <v>0</v>
      </c>
      <c r="M90" s="21">
        <v>0</v>
      </c>
      <c r="N90" s="21">
        <v>0</v>
      </c>
      <c r="O90" s="21">
        <v>4.0352190959999996</v>
      </c>
      <c r="P90" s="21">
        <v>0</v>
      </c>
      <c r="Q90" s="21">
        <f t="shared" si="63"/>
        <v>20.176095479999997</v>
      </c>
      <c r="R90" s="21">
        <f t="shared" si="64"/>
        <v>0</v>
      </c>
      <c r="S90" s="21">
        <f t="shared" si="65"/>
        <v>0</v>
      </c>
      <c r="T90" s="22" t="s">
        <v>23</v>
      </c>
    </row>
    <row r="91" spans="1:20" ht="31.5" x14ac:dyDescent="0.25">
      <c r="A91" s="25" t="s">
        <v>79</v>
      </c>
      <c r="B91" s="26" t="s">
        <v>206</v>
      </c>
      <c r="C91" s="24" t="s">
        <v>207</v>
      </c>
      <c r="D91" s="21">
        <v>11.125136759999998</v>
      </c>
      <c r="E91" s="21">
        <v>0</v>
      </c>
      <c r="F91" s="21">
        <f t="shared" si="60"/>
        <v>11.125136759999998</v>
      </c>
      <c r="G91" s="21">
        <f t="shared" si="61"/>
        <v>2.2250273519999992</v>
      </c>
      <c r="H91" s="21">
        <f t="shared" si="62"/>
        <v>0</v>
      </c>
      <c r="I91" s="21">
        <v>0</v>
      </c>
      <c r="J91" s="21">
        <v>0</v>
      </c>
      <c r="K91" s="21">
        <v>0</v>
      </c>
      <c r="L91" s="21">
        <v>0</v>
      </c>
      <c r="M91" s="21">
        <v>0</v>
      </c>
      <c r="N91" s="21">
        <v>0</v>
      </c>
      <c r="O91" s="21">
        <v>2.2250273519999992</v>
      </c>
      <c r="P91" s="21">
        <v>0</v>
      </c>
      <c r="Q91" s="21">
        <f t="shared" si="63"/>
        <v>11.125136759999998</v>
      </c>
      <c r="R91" s="21">
        <f t="shared" si="64"/>
        <v>0</v>
      </c>
      <c r="S91" s="21">
        <f t="shared" si="65"/>
        <v>0</v>
      </c>
      <c r="T91" s="22" t="s">
        <v>23</v>
      </c>
    </row>
    <row r="92" spans="1:20" ht="31.5" x14ac:dyDescent="0.25">
      <c r="A92" s="25" t="s">
        <v>79</v>
      </c>
      <c r="B92" s="26" t="s">
        <v>208</v>
      </c>
      <c r="C92" s="24" t="s">
        <v>209</v>
      </c>
      <c r="D92" s="21">
        <v>20.264001505841083</v>
      </c>
      <c r="E92" s="21">
        <v>1.8593479559999997</v>
      </c>
      <c r="F92" s="21">
        <f t="shared" si="60"/>
        <v>18.404653549841083</v>
      </c>
      <c r="G92" s="21">
        <f t="shared" si="61"/>
        <v>4.9717923637843988</v>
      </c>
      <c r="H92" s="21">
        <f t="shared" si="62"/>
        <v>0</v>
      </c>
      <c r="I92" s="21">
        <v>0</v>
      </c>
      <c r="J92" s="21">
        <v>0</v>
      </c>
      <c r="K92" s="21">
        <v>0</v>
      </c>
      <c r="L92" s="21">
        <v>0</v>
      </c>
      <c r="M92" s="21">
        <v>0</v>
      </c>
      <c r="N92" s="21">
        <v>0</v>
      </c>
      <c r="O92" s="21">
        <v>4.9717923637843988</v>
      </c>
      <c r="P92" s="21">
        <v>0</v>
      </c>
      <c r="Q92" s="21">
        <f t="shared" si="63"/>
        <v>18.404653549841083</v>
      </c>
      <c r="R92" s="21">
        <f t="shared" si="64"/>
        <v>0</v>
      </c>
      <c r="S92" s="21">
        <f t="shared" si="65"/>
        <v>0</v>
      </c>
      <c r="T92" s="22" t="s">
        <v>23</v>
      </c>
    </row>
    <row r="93" spans="1:20" ht="31.5" x14ac:dyDescent="0.25">
      <c r="A93" s="25" t="s">
        <v>79</v>
      </c>
      <c r="B93" s="26" t="s">
        <v>210</v>
      </c>
      <c r="C93" s="24" t="s">
        <v>211</v>
      </c>
      <c r="D93" s="21">
        <v>4.1678223881443959</v>
      </c>
      <c r="E93" s="21">
        <v>0</v>
      </c>
      <c r="F93" s="21">
        <f t="shared" si="60"/>
        <v>4.1678223881443959</v>
      </c>
      <c r="G93" s="21">
        <f t="shared" si="61"/>
        <v>0.8335644776288792</v>
      </c>
      <c r="H93" s="21">
        <f t="shared" si="62"/>
        <v>0</v>
      </c>
      <c r="I93" s="21">
        <v>0</v>
      </c>
      <c r="J93" s="21">
        <v>0</v>
      </c>
      <c r="K93" s="21">
        <v>0</v>
      </c>
      <c r="L93" s="21">
        <v>0</v>
      </c>
      <c r="M93" s="21">
        <v>0</v>
      </c>
      <c r="N93" s="21">
        <v>0</v>
      </c>
      <c r="O93" s="21">
        <v>0.8335644776288792</v>
      </c>
      <c r="P93" s="21">
        <v>0</v>
      </c>
      <c r="Q93" s="21">
        <f t="shared" si="63"/>
        <v>4.1678223881443959</v>
      </c>
      <c r="R93" s="21">
        <f t="shared" si="64"/>
        <v>0</v>
      </c>
      <c r="S93" s="21">
        <f t="shared" si="65"/>
        <v>0</v>
      </c>
      <c r="T93" s="22" t="s">
        <v>23</v>
      </c>
    </row>
    <row r="94" spans="1:20" ht="31.5" x14ac:dyDescent="0.25">
      <c r="A94" s="25" t="s">
        <v>79</v>
      </c>
      <c r="B94" s="26" t="s">
        <v>212</v>
      </c>
      <c r="C94" s="24" t="s">
        <v>213</v>
      </c>
      <c r="D94" s="21">
        <v>3.3941095199999998</v>
      </c>
      <c r="E94" s="21">
        <v>0</v>
      </c>
      <c r="F94" s="21">
        <f t="shared" si="60"/>
        <v>3.3941095199999998</v>
      </c>
      <c r="G94" s="21">
        <f t="shared" si="61"/>
        <v>0.67882190399999998</v>
      </c>
      <c r="H94" s="21">
        <f t="shared" si="62"/>
        <v>0</v>
      </c>
      <c r="I94" s="21">
        <v>0</v>
      </c>
      <c r="J94" s="21">
        <v>0</v>
      </c>
      <c r="K94" s="21">
        <v>0</v>
      </c>
      <c r="L94" s="21">
        <v>0</v>
      </c>
      <c r="M94" s="21">
        <v>0</v>
      </c>
      <c r="N94" s="21">
        <v>0</v>
      </c>
      <c r="O94" s="21">
        <v>0.67882190399999998</v>
      </c>
      <c r="P94" s="21">
        <v>0</v>
      </c>
      <c r="Q94" s="21">
        <f t="shared" si="63"/>
        <v>3.3941095199999998</v>
      </c>
      <c r="R94" s="21">
        <f t="shared" si="64"/>
        <v>0</v>
      </c>
      <c r="S94" s="21">
        <f t="shared" si="65"/>
        <v>0</v>
      </c>
      <c r="T94" s="22" t="s">
        <v>23</v>
      </c>
    </row>
    <row r="95" spans="1:20" x14ac:dyDescent="0.25">
      <c r="A95" s="25" t="s">
        <v>81</v>
      </c>
      <c r="B95" s="26" t="s">
        <v>82</v>
      </c>
      <c r="C95" s="24" t="s">
        <v>22</v>
      </c>
      <c r="D95" s="3">
        <f t="shared" ref="D95:Q95" si="66">SUM(D96,D102,D106,D107,D108,D109,D110,D111)</f>
        <v>61.727449232358381</v>
      </c>
      <c r="E95" s="3">
        <f t="shared" si="66"/>
        <v>5.524615968</v>
      </c>
      <c r="F95" s="3">
        <f t="shared" si="66"/>
        <v>56.202833264358368</v>
      </c>
      <c r="G95" s="3">
        <f t="shared" si="66"/>
        <v>16.462320949141965</v>
      </c>
      <c r="H95" s="3">
        <f t="shared" si="66"/>
        <v>4.1445075679999999</v>
      </c>
      <c r="I95" s="3">
        <f t="shared" si="66"/>
        <v>0</v>
      </c>
      <c r="J95" s="3">
        <f t="shared" si="66"/>
        <v>4.1445075679999999</v>
      </c>
      <c r="K95" s="3">
        <f t="shared" si="66"/>
        <v>0</v>
      </c>
      <c r="L95" s="3">
        <f t="shared" si="66"/>
        <v>0</v>
      </c>
      <c r="M95" s="3">
        <f t="shared" si="66"/>
        <v>0</v>
      </c>
      <c r="N95" s="3">
        <f t="shared" si="66"/>
        <v>0</v>
      </c>
      <c r="O95" s="3">
        <f t="shared" si="66"/>
        <v>16.462320949141965</v>
      </c>
      <c r="P95" s="3">
        <f t="shared" si="66"/>
        <v>0</v>
      </c>
      <c r="Q95" s="3">
        <f t="shared" si="66"/>
        <v>52.058325696358374</v>
      </c>
      <c r="R95" s="21">
        <f t="shared" si="17"/>
        <v>4.1445075679999999</v>
      </c>
      <c r="S95" s="21" t="str">
        <f t="shared" si="18"/>
        <v>нд</v>
      </c>
      <c r="T95" s="22" t="s">
        <v>23</v>
      </c>
    </row>
    <row r="96" spans="1:20" x14ac:dyDescent="0.25">
      <c r="A96" s="18" t="s">
        <v>83</v>
      </c>
      <c r="B96" s="19" t="s">
        <v>84</v>
      </c>
      <c r="C96" s="20" t="s">
        <v>22</v>
      </c>
      <c r="D96" s="2">
        <f>SUM(D97:D101)</f>
        <v>57.767007295654764</v>
      </c>
      <c r="E96" s="2">
        <f t="shared" ref="E96:Q96" si="67">SUM(E97:E101)</f>
        <v>5.0525564760000004</v>
      </c>
      <c r="F96" s="2">
        <f t="shared" si="67"/>
        <v>52.714450819654758</v>
      </c>
      <c r="G96" s="2">
        <f t="shared" si="67"/>
        <v>15.615731871534532</v>
      </c>
      <c r="H96" s="2">
        <f t="shared" si="67"/>
        <v>4.1445075679999999</v>
      </c>
      <c r="I96" s="2">
        <f t="shared" si="67"/>
        <v>0</v>
      </c>
      <c r="J96" s="2">
        <f t="shared" si="67"/>
        <v>4.1445075679999999</v>
      </c>
      <c r="K96" s="2">
        <f t="shared" si="67"/>
        <v>0</v>
      </c>
      <c r="L96" s="2">
        <f t="shared" si="67"/>
        <v>0</v>
      </c>
      <c r="M96" s="2">
        <f t="shared" si="67"/>
        <v>0</v>
      </c>
      <c r="N96" s="2">
        <f t="shared" si="67"/>
        <v>0</v>
      </c>
      <c r="O96" s="2">
        <f t="shared" si="67"/>
        <v>15.615731871534532</v>
      </c>
      <c r="P96" s="2">
        <f t="shared" si="67"/>
        <v>0</v>
      </c>
      <c r="Q96" s="2">
        <f t="shared" si="67"/>
        <v>48.569943251654763</v>
      </c>
      <c r="R96" s="21">
        <f t="shared" si="17"/>
        <v>4.1445075679999999</v>
      </c>
      <c r="S96" s="21" t="str">
        <f t="shared" si="18"/>
        <v>нд</v>
      </c>
      <c r="T96" s="22" t="s">
        <v>23</v>
      </c>
    </row>
    <row r="97" spans="1:20" ht="47.25" x14ac:dyDescent="0.25">
      <c r="A97" s="18" t="s">
        <v>83</v>
      </c>
      <c r="B97" s="19" t="s">
        <v>214</v>
      </c>
      <c r="C97" s="20" t="s">
        <v>215</v>
      </c>
      <c r="D97" s="21">
        <v>2.1002866541589467</v>
      </c>
      <c r="E97" s="21">
        <v>0</v>
      </c>
      <c r="F97" s="21">
        <f t="shared" ref="F97:F101" si="68">D97-E97</f>
        <v>2.1002866541589467</v>
      </c>
      <c r="G97" s="21">
        <f t="shared" ref="G97:G101" si="69">SUM(I97,K97,M97,O97)</f>
        <v>2.1002866541589467</v>
      </c>
      <c r="H97" s="21">
        <f t="shared" ref="H97:H101" si="70">SUM(J97,L97,N97,P97)</f>
        <v>0.38486899200000002</v>
      </c>
      <c r="I97" s="21">
        <v>0</v>
      </c>
      <c r="J97" s="21">
        <v>0.38486899200000002</v>
      </c>
      <c r="K97" s="21">
        <v>0</v>
      </c>
      <c r="L97" s="21">
        <v>0</v>
      </c>
      <c r="M97" s="21">
        <v>0</v>
      </c>
      <c r="N97" s="21">
        <v>0</v>
      </c>
      <c r="O97" s="21">
        <v>2.1002866541589467</v>
      </c>
      <c r="P97" s="21">
        <v>0</v>
      </c>
      <c r="Q97" s="21">
        <f t="shared" ref="Q97:Q101" si="71">F97-H97</f>
        <v>1.7154176621589468</v>
      </c>
      <c r="R97" s="21">
        <f t="shared" si="17"/>
        <v>0.38486899200000002</v>
      </c>
      <c r="S97" s="21" t="str">
        <f t="shared" si="18"/>
        <v>нд</v>
      </c>
      <c r="T97" s="22" t="s">
        <v>270</v>
      </c>
    </row>
    <row r="98" spans="1:20" ht="47.25" x14ac:dyDescent="0.25">
      <c r="A98" s="18" t="s">
        <v>83</v>
      </c>
      <c r="B98" s="19" t="s">
        <v>216</v>
      </c>
      <c r="C98" s="20" t="s">
        <v>217</v>
      </c>
      <c r="D98" s="21">
        <v>4.8290527999999995</v>
      </c>
      <c r="E98" s="21">
        <v>0</v>
      </c>
      <c r="F98" s="21">
        <f t="shared" si="68"/>
        <v>4.8290527999999995</v>
      </c>
      <c r="G98" s="21">
        <f t="shared" si="69"/>
        <v>4.8290527999999995</v>
      </c>
      <c r="H98" s="21">
        <f t="shared" si="70"/>
        <v>0.89109216000000002</v>
      </c>
      <c r="I98" s="21">
        <v>0</v>
      </c>
      <c r="J98" s="21">
        <v>0.89109216000000002</v>
      </c>
      <c r="K98" s="21">
        <v>0</v>
      </c>
      <c r="L98" s="21">
        <v>0</v>
      </c>
      <c r="M98" s="21">
        <v>0</v>
      </c>
      <c r="N98" s="21">
        <v>0</v>
      </c>
      <c r="O98" s="21">
        <v>4.8290527999999995</v>
      </c>
      <c r="P98" s="21">
        <v>0</v>
      </c>
      <c r="Q98" s="21">
        <f t="shared" si="71"/>
        <v>3.9379606399999996</v>
      </c>
      <c r="R98" s="21">
        <f t="shared" si="17"/>
        <v>0.89109216000000002</v>
      </c>
      <c r="S98" s="21" t="str">
        <f t="shared" si="18"/>
        <v>нд</v>
      </c>
      <c r="T98" s="22" t="s">
        <v>270</v>
      </c>
    </row>
    <row r="99" spans="1:20" ht="47.25" x14ac:dyDescent="0.25">
      <c r="A99" s="18" t="s">
        <v>83</v>
      </c>
      <c r="B99" s="19" t="s">
        <v>218</v>
      </c>
      <c r="C99" s="20" t="s">
        <v>219</v>
      </c>
      <c r="D99" s="21">
        <v>0.33033312000000004</v>
      </c>
      <c r="E99" s="21">
        <v>0</v>
      </c>
      <c r="F99" s="21">
        <f t="shared" si="68"/>
        <v>0.33033312000000004</v>
      </c>
      <c r="G99" s="21">
        <f t="shared" si="69"/>
        <v>0.33033312000000004</v>
      </c>
      <c r="H99" s="21">
        <f t="shared" si="70"/>
        <v>6.9870504E-2</v>
      </c>
      <c r="I99" s="21">
        <v>0</v>
      </c>
      <c r="J99" s="21">
        <v>6.9870504E-2</v>
      </c>
      <c r="K99" s="21">
        <v>0</v>
      </c>
      <c r="L99" s="21">
        <v>0</v>
      </c>
      <c r="M99" s="21">
        <v>0</v>
      </c>
      <c r="N99" s="21">
        <v>0</v>
      </c>
      <c r="O99" s="21">
        <v>0.33033312000000004</v>
      </c>
      <c r="P99" s="21">
        <v>0</v>
      </c>
      <c r="Q99" s="21">
        <f t="shared" si="71"/>
        <v>0.26046261600000004</v>
      </c>
      <c r="R99" s="21">
        <f t="shared" si="17"/>
        <v>6.9870504E-2</v>
      </c>
      <c r="S99" s="21" t="str">
        <f t="shared" si="18"/>
        <v>нд</v>
      </c>
      <c r="T99" s="22" t="s">
        <v>270</v>
      </c>
    </row>
    <row r="100" spans="1:20" ht="47.25" x14ac:dyDescent="0.25">
      <c r="A100" s="18" t="s">
        <v>83</v>
      </c>
      <c r="B100" s="19" t="s">
        <v>120</v>
      </c>
      <c r="C100" s="20" t="s">
        <v>121</v>
      </c>
      <c r="D100" s="21">
        <v>37.61690244357186</v>
      </c>
      <c r="E100" s="21">
        <v>5.0525564760000004</v>
      </c>
      <c r="F100" s="21">
        <f t="shared" si="68"/>
        <v>32.56434596757186</v>
      </c>
      <c r="G100" s="21">
        <f t="shared" si="69"/>
        <v>5.9566153659999994</v>
      </c>
      <c r="H100" s="21">
        <f t="shared" si="70"/>
        <v>1.284097772</v>
      </c>
      <c r="I100" s="21">
        <v>0</v>
      </c>
      <c r="J100" s="21">
        <f>1.240310952+0.04378682</f>
        <v>1.284097772</v>
      </c>
      <c r="K100" s="21">
        <v>0</v>
      </c>
      <c r="L100" s="21">
        <v>0</v>
      </c>
      <c r="M100" s="21">
        <v>0</v>
      </c>
      <c r="N100" s="21">
        <v>0</v>
      </c>
      <c r="O100" s="21">
        <v>5.9566153659999994</v>
      </c>
      <c r="P100" s="21">
        <v>0</v>
      </c>
      <c r="Q100" s="21">
        <f t="shared" si="71"/>
        <v>31.280248195571861</v>
      </c>
      <c r="R100" s="21">
        <f t="shared" si="17"/>
        <v>1.284097772</v>
      </c>
      <c r="S100" s="21" t="str">
        <f t="shared" si="18"/>
        <v>нд</v>
      </c>
      <c r="T100" s="22" t="s">
        <v>270</v>
      </c>
    </row>
    <row r="101" spans="1:20" ht="47.25" x14ac:dyDescent="0.25">
      <c r="A101" s="18" t="s">
        <v>83</v>
      </c>
      <c r="B101" s="19" t="s">
        <v>122</v>
      </c>
      <c r="C101" s="20" t="s">
        <v>123</v>
      </c>
      <c r="D101" s="21">
        <v>12.890432277923953</v>
      </c>
      <c r="E101" s="21">
        <v>0</v>
      </c>
      <c r="F101" s="21">
        <f t="shared" si="68"/>
        <v>12.890432277923953</v>
      </c>
      <c r="G101" s="21">
        <f t="shared" si="69"/>
        <v>2.3994439313755862</v>
      </c>
      <c r="H101" s="21">
        <f t="shared" si="70"/>
        <v>1.51457814</v>
      </c>
      <c r="I101" s="21">
        <v>0</v>
      </c>
      <c r="J101" s="21">
        <f>0.851016852+0.663561288</f>
        <v>1.51457814</v>
      </c>
      <c r="K101" s="21">
        <v>0</v>
      </c>
      <c r="L101" s="21">
        <v>0</v>
      </c>
      <c r="M101" s="21">
        <v>0</v>
      </c>
      <c r="N101" s="21">
        <v>0</v>
      </c>
      <c r="O101" s="21">
        <v>2.3994439313755862</v>
      </c>
      <c r="P101" s="21">
        <v>0</v>
      </c>
      <c r="Q101" s="21">
        <f t="shared" si="71"/>
        <v>11.375854137923954</v>
      </c>
      <c r="R101" s="21">
        <f t="shared" si="17"/>
        <v>1.51457814</v>
      </c>
      <c r="S101" s="21" t="str">
        <f t="shared" si="18"/>
        <v>нд</v>
      </c>
      <c r="T101" s="22" t="s">
        <v>270</v>
      </c>
    </row>
    <row r="102" spans="1:20" x14ac:dyDescent="0.25">
      <c r="A102" s="25" t="s">
        <v>85</v>
      </c>
      <c r="B102" s="26" t="s">
        <v>86</v>
      </c>
      <c r="C102" s="20" t="s">
        <v>22</v>
      </c>
      <c r="D102" s="21">
        <f>SUM(D103:D105)</f>
        <v>3.9604419367036137</v>
      </c>
      <c r="E102" s="21">
        <f t="shared" ref="E102:S102" si="72">SUM(E103:E105)</f>
        <v>0.47205949199999997</v>
      </c>
      <c r="F102" s="21">
        <f t="shared" si="72"/>
        <v>3.4883824447036136</v>
      </c>
      <c r="G102" s="21">
        <f t="shared" si="72"/>
        <v>0.84658907760743429</v>
      </c>
      <c r="H102" s="21">
        <f t="shared" si="72"/>
        <v>0</v>
      </c>
      <c r="I102" s="21">
        <f t="shared" si="72"/>
        <v>0</v>
      </c>
      <c r="J102" s="21">
        <f t="shared" si="72"/>
        <v>0</v>
      </c>
      <c r="K102" s="21">
        <f t="shared" si="72"/>
        <v>0</v>
      </c>
      <c r="L102" s="21">
        <f t="shared" si="72"/>
        <v>0</v>
      </c>
      <c r="M102" s="21">
        <f t="shared" si="72"/>
        <v>0</v>
      </c>
      <c r="N102" s="21">
        <f t="shared" si="72"/>
        <v>0</v>
      </c>
      <c r="O102" s="21">
        <f t="shared" si="72"/>
        <v>0.84658907760743429</v>
      </c>
      <c r="P102" s="21">
        <f t="shared" si="72"/>
        <v>0</v>
      </c>
      <c r="Q102" s="21">
        <f t="shared" si="72"/>
        <v>3.4883824447036136</v>
      </c>
      <c r="R102" s="21">
        <f t="shared" si="72"/>
        <v>0</v>
      </c>
      <c r="S102" s="21">
        <f t="shared" si="72"/>
        <v>0</v>
      </c>
      <c r="T102" s="22" t="s">
        <v>23</v>
      </c>
    </row>
    <row r="103" spans="1:20" ht="47.25" x14ac:dyDescent="0.25">
      <c r="A103" s="25" t="s">
        <v>85</v>
      </c>
      <c r="B103" s="26" t="s">
        <v>220</v>
      </c>
      <c r="C103" s="20" t="s">
        <v>221</v>
      </c>
      <c r="D103" s="21">
        <v>0.23030538086416297</v>
      </c>
      <c r="E103" s="21">
        <v>0</v>
      </c>
      <c r="F103" s="21">
        <f t="shared" ref="F103:F105" si="73">D103-E103</f>
        <v>0.23030538086416297</v>
      </c>
      <c r="G103" s="21">
        <f t="shared" ref="G103:G105" si="74">SUM(I103,K103,M103,O103)</f>
        <v>0.23030538086416297</v>
      </c>
      <c r="H103" s="21">
        <f t="shared" ref="H103:H105" si="75">SUM(J103,L103,N103,P103)</f>
        <v>0</v>
      </c>
      <c r="I103" s="21">
        <v>0</v>
      </c>
      <c r="J103" s="21">
        <v>0</v>
      </c>
      <c r="K103" s="21">
        <v>0</v>
      </c>
      <c r="L103" s="21">
        <v>0</v>
      </c>
      <c r="M103" s="21">
        <v>0</v>
      </c>
      <c r="N103" s="21">
        <v>0</v>
      </c>
      <c r="O103" s="21">
        <v>0.23030538086416297</v>
      </c>
      <c r="P103" s="21">
        <v>0</v>
      </c>
      <c r="Q103" s="21">
        <f t="shared" ref="Q103:Q105" si="76">F103-H103</f>
        <v>0.23030538086416297</v>
      </c>
      <c r="R103" s="21">
        <f t="shared" ref="R103:R105" si="77">IF(M103="нд","нд",(N(J103))-(N(I103)))</f>
        <v>0</v>
      </c>
      <c r="S103" s="21">
        <f t="shared" ref="S103:S105" si="78">IF(R103="нд","нд",IF(R103=0,0,IF(AND(N(I103)+N(K103)+N(M103)=0,R103&lt;&gt;0),"нд",N(R103)/(N(I103)+N(K103)+N(M103))*100)))</f>
        <v>0</v>
      </c>
      <c r="T103" s="22" t="s">
        <v>23</v>
      </c>
    </row>
    <row r="104" spans="1:20" ht="47.25" x14ac:dyDescent="0.25">
      <c r="A104" s="25" t="s">
        <v>85</v>
      </c>
      <c r="B104" s="26" t="s">
        <v>222</v>
      </c>
      <c r="C104" s="20" t="s">
        <v>223</v>
      </c>
      <c r="D104" s="21">
        <v>1.7041834341036561</v>
      </c>
      <c r="E104" s="21">
        <v>0</v>
      </c>
      <c r="F104" s="21">
        <f t="shared" si="73"/>
        <v>1.7041834341036561</v>
      </c>
      <c r="G104" s="21">
        <f t="shared" si="74"/>
        <v>0.28156086271262198</v>
      </c>
      <c r="H104" s="21">
        <f t="shared" si="75"/>
        <v>0</v>
      </c>
      <c r="I104" s="21">
        <v>0</v>
      </c>
      <c r="J104" s="21">
        <v>0</v>
      </c>
      <c r="K104" s="21">
        <v>0</v>
      </c>
      <c r="L104" s="21">
        <v>0</v>
      </c>
      <c r="M104" s="21">
        <v>0</v>
      </c>
      <c r="N104" s="21">
        <v>0</v>
      </c>
      <c r="O104" s="21">
        <v>0.28156086271262198</v>
      </c>
      <c r="P104" s="21">
        <v>0</v>
      </c>
      <c r="Q104" s="21">
        <f t="shared" si="76"/>
        <v>1.7041834341036561</v>
      </c>
      <c r="R104" s="21">
        <f t="shared" si="77"/>
        <v>0</v>
      </c>
      <c r="S104" s="21">
        <f t="shared" si="78"/>
        <v>0</v>
      </c>
      <c r="T104" s="22" t="s">
        <v>23</v>
      </c>
    </row>
    <row r="105" spans="1:20" ht="47.25" x14ac:dyDescent="0.25">
      <c r="A105" s="25" t="s">
        <v>85</v>
      </c>
      <c r="B105" s="26" t="s">
        <v>224</v>
      </c>
      <c r="C105" s="20" t="s">
        <v>225</v>
      </c>
      <c r="D105" s="21">
        <v>2.0259531217357947</v>
      </c>
      <c r="E105" s="21">
        <v>0.47205949199999997</v>
      </c>
      <c r="F105" s="21">
        <f t="shared" si="73"/>
        <v>1.5538936297357946</v>
      </c>
      <c r="G105" s="21">
        <f t="shared" si="74"/>
        <v>0.33472283403064934</v>
      </c>
      <c r="H105" s="21">
        <f t="shared" si="75"/>
        <v>0</v>
      </c>
      <c r="I105" s="21">
        <v>0</v>
      </c>
      <c r="J105" s="21">
        <v>0</v>
      </c>
      <c r="K105" s="21">
        <v>0</v>
      </c>
      <c r="L105" s="21">
        <v>0</v>
      </c>
      <c r="M105" s="21">
        <v>0</v>
      </c>
      <c r="N105" s="21">
        <v>0</v>
      </c>
      <c r="O105" s="21">
        <v>0.33472283403064934</v>
      </c>
      <c r="P105" s="21">
        <v>0</v>
      </c>
      <c r="Q105" s="21">
        <f t="shared" si="76"/>
        <v>1.5538936297357946</v>
      </c>
      <c r="R105" s="21">
        <f t="shared" si="77"/>
        <v>0</v>
      </c>
      <c r="S105" s="21">
        <f t="shared" si="78"/>
        <v>0</v>
      </c>
      <c r="T105" s="22" t="s">
        <v>23</v>
      </c>
    </row>
    <row r="106" spans="1:20" x14ac:dyDescent="0.25">
      <c r="A106" s="25" t="s">
        <v>87</v>
      </c>
      <c r="B106" s="26" t="s">
        <v>88</v>
      </c>
      <c r="C106" s="20" t="s">
        <v>22</v>
      </c>
      <c r="D106" s="21">
        <v>0</v>
      </c>
      <c r="E106" s="21">
        <v>0</v>
      </c>
      <c r="F106" s="21">
        <v>0</v>
      </c>
      <c r="G106" s="21">
        <v>0</v>
      </c>
      <c r="H106" s="21">
        <v>0</v>
      </c>
      <c r="I106" s="21">
        <v>0</v>
      </c>
      <c r="J106" s="21">
        <v>0</v>
      </c>
      <c r="K106" s="21">
        <v>0</v>
      </c>
      <c r="L106" s="21">
        <v>0</v>
      </c>
      <c r="M106" s="21">
        <v>0</v>
      </c>
      <c r="N106" s="21">
        <v>0</v>
      </c>
      <c r="O106" s="21">
        <v>0</v>
      </c>
      <c r="P106" s="21">
        <v>0</v>
      </c>
      <c r="Q106" s="21">
        <v>0</v>
      </c>
      <c r="R106" s="21">
        <f t="shared" si="17"/>
        <v>0</v>
      </c>
      <c r="S106" s="21">
        <f t="shared" si="18"/>
        <v>0</v>
      </c>
      <c r="T106" s="22" t="s">
        <v>23</v>
      </c>
    </row>
    <row r="107" spans="1:20" x14ac:dyDescent="0.25">
      <c r="A107" s="18" t="s">
        <v>89</v>
      </c>
      <c r="B107" s="19" t="s">
        <v>90</v>
      </c>
      <c r="C107" s="20" t="s">
        <v>22</v>
      </c>
      <c r="D107" s="3">
        <v>0</v>
      </c>
      <c r="E107" s="3">
        <v>0</v>
      </c>
      <c r="F107" s="3">
        <v>0</v>
      </c>
      <c r="G107" s="3">
        <v>0</v>
      </c>
      <c r="H107" s="3">
        <v>0</v>
      </c>
      <c r="I107" s="3">
        <v>0</v>
      </c>
      <c r="J107" s="3">
        <v>0</v>
      </c>
      <c r="K107" s="3">
        <v>0</v>
      </c>
      <c r="L107" s="3">
        <v>0</v>
      </c>
      <c r="M107" s="3">
        <v>0</v>
      </c>
      <c r="N107" s="3">
        <v>0</v>
      </c>
      <c r="O107" s="3">
        <v>0</v>
      </c>
      <c r="P107" s="3">
        <v>0</v>
      </c>
      <c r="Q107" s="3">
        <v>0</v>
      </c>
      <c r="R107" s="21">
        <f t="shared" si="17"/>
        <v>0</v>
      </c>
      <c r="S107" s="21">
        <f t="shared" si="18"/>
        <v>0</v>
      </c>
      <c r="T107" s="22" t="s">
        <v>23</v>
      </c>
    </row>
    <row r="108" spans="1:20" ht="31.5" x14ac:dyDescent="0.25">
      <c r="A108" s="18" t="s">
        <v>91</v>
      </c>
      <c r="B108" s="19" t="s">
        <v>92</v>
      </c>
      <c r="C108" s="20" t="s">
        <v>22</v>
      </c>
      <c r="D108" s="21">
        <v>0</v>
      </c>
      <c r="E108" s="21">
        <v>0</v>
      </c>
      <c r="F108" s="21">
        <v>0</v>
      </c>
      <c r="G108" s="21">
        <v>0</v>
      </c>
      <c r="H108" s="21">
        <v>0</v>
      </c>
      <c r="I108" s="21">
        <v>0</v>
      </c>
      <c r="J108" s="21">
        <v>0</v>
      </c>
      <c r="K108" s="21">
        <v>0</v>
      </c>
      <c r="L108" s="21">
        <v>0</v>
      </c>
      <c r="M108" s="21">
        <v>0</v>
      </c>
      <c r="N108" s="21">
        <v>0</v>
      </c>
      <c r="O108" s="21">
        <v>0</v>
      </c>
      <c r="P108" s="21">
        <v>0</v>
      </c>
      <c r="Q108" s="21">
        <v>0</v>
      </c>
      <c r="R108" s="21">
        <f t="shared" si="17"/>
        <v>0</v>
      </c>
      <c r="S108" s="21">
        <f t="shared" si="18"/>
        <v>0</v>
      </c>
      <c r="T108" s="22" t="s">
        <v>23</v>
      </c>
    </row>
    <row r="109" spans="1:20" ht="31.5" x14ac:dyDescent="0.25">
      <c r="A109" s="18" t="s">
        <v>93</v>
      </c>
      <c r="B109" s="19" t="s">
        <v>94</v>
      </c>
      <c r="C109" s="20" t="s">
        <v>22</v>
      </c>
      <c r="D109" s="2">
        <v>0</v>
      </c>
      <c r="E109" s="2">
        <v>0</v>
      </c>
      <c r="F109" s="2">
        <v>0</v>
      </c>
      <c r="G109" s="2">
        <v>0</v>
      </c>
      <c r="H109" s="2">
        <v>0</v>
      </c>
      <c r="I109" s="2">
        <v>0</v>
      </c>
      <c r="J109" s="2">
        <v>0</v>
      </c>
      <c r="K109" s="2">
        <v>0</v>
      </c>
      <c r="L109" s="2">
        <v>0</v>
      </c>
      <c r="M109" s="2">
        <v>0</v>
      </c>
      <c r="N109" s="2">
        <v>0</v>
      </c>
      <c r="O109" s="2">
        <v>0</v>
      </c>
      <c r="P109" s="2">
        <v>0</v>
      </c>
      <c r="Q109" s="2">
        <v>0</v>
      </c>
      <c r="R109" s="21">
        <f t="shared" si="17"/>
        <v>0</v>
      </c>
      <c r="S109" s="21">
        <f t="shared" si="18"/>
        <v>0</v>
      </c>
      <c r="T109" s="22" t="s">
        <v>23</v>
      </c>
    </row>
    <row r="110" spans="1:20" ht="31.5" x14ac:dyDescent="0.25">
      <c r="A110" s="25" t="s">
        <v>95</v>
      </c>
      <c r="B110" s="26" t="s">
        <v>96</v>
      </c>
      <c r="C110" s="24" t="s">
        <v>22</v>
      </c>
      <c r="D110" s="2">
        <v>0</v>
      </c>
      <c r="E110" s="2">
        <v>0</v>
      </c>
      <c r="F110" s="2">
        <v>0</v>
      </c>
      <c r="G110" s="2">
        <v>0</v>
      </c>
      <c r="H110" s="2">
        <v>0</v>
      </c>
      <c r="I110" s="2">
        <v>0</v>
      </c>
      <c r="J110" s="2">
        <v>0</v>
      </c>
      <c r="K110" s="2">
        <v>0</v>
      </c>
      <c r="L110" s="2">
        <v>0</v>
      </c>
      <c r="M110" s="2">
        <v>0</v>
      </c>
      <c r="N110" s="2">
        <v>0</v>
      </c>
      <c r="O110" s="2">
        <v>0</v>
      </c>
      <c r="P110" s="2">
        <v>0</v>
      </c>
      <c r="Q110" s="2">
        <v>0</v>
      </c>
      <c r="R110" s="21">
        <f t="shared" si="17"/>
        <v>0</v>
      </c>
      <c r="S110" s="21">
        <f t="shared" si="18"/>
        <v>0</v>
      </c>
      <c r="T110" s="22" t="s">
        <v>23</v>
      </c>
    </row>
    <row r="111" spans="1:20" ht="31.5" x14ac:dyDescent="0.25">
      <c r="A111" s="18" t="s">
        <v>97</v>
      </c>
      <c r="B111" s="19" t="s">
        <v>98</v>
      </c>
      <c r="C111" s="20" t="s">
        <v>22</v>
      </c>
      <c r="D111" s="2">
        <v>0</v>
      </c>
      <c r="E111" s="2">
        <v>0</v>
      </c>
      <c r="F111" s="2">
        <v>0</v>
      </c>
      <c r="G111" s="2">
        <v>0</v>
      </c>
      <c r="H111" s="2">
        <v>0</v>
      </c>
      <c r="I111" s="2">
        <v>0</v>
      </c>
      <c r="J111" s="2">
        <v>0</v>
      </c>
      <c r="K111" s="2">
        <v>0</v>
      </c>
      <c r="L111" s="2">
        <v>0</v>
      </c>
      <c r="M111" s="2">
        <v>0</v>
      </c>
      <c r="N111" s="2">
        <v>0</v>
      </c>
      <c r="O111" s="2">
        <v>0</v>
      </c>
      <c r="P111" s="2">
        <v>0</v>
      </c>
      <c r="Q111" s="2">
        <v>0</v>
      </c>
      <c r="R111" s="21">
        <f t="shared" si="17"/>
        <v>0</v>
      </c>
      <c r="S111" s="21">
        <f t="shared" si="18"/>
        <v>0</v>
      </c>
      <c r="T111" s="22" t="s">
        <v>23</v>
      </c>
    </row>
    <row r="112" spans="1:20" ht="31.5" x14ac:dyDescent="0.25">
      <c r="A112" s="18" t="s">
        <v>99</v>
      </c>
      <c r="B112" s="19" t="s">
        <v>100</v>
      </c>
      <c r="C112" s="20" t="s">
        <v>22</v>
      </c>
      <c r="D112" s="2">
        <f t="shared" ref="D112:Q112" si="79">SUM(D113,D114)</f>
        <v>0</v>
      </c>
      <c r="E112" s="2">
        <f t="shared" si="79"/>
        <v>0</v>
      </c>
      <c r="F112" s="2">
        <f t="shared" si="79"/>
        <v>0</v>
      </c>
      <c r="G112" s="2">
        <f t="shared" si="79"/>
        <v>0</v>
      </c>
      <c r="H112" s="2">
        <f t="shared" si="79"/>
        <v>0</v>
      </c>
      <c r="I112" s="2">
        <f t="shared" si="79"/>
        <v>0</v>
      </c>
      <c r="J112" s="2">
        <f t="shared" si="79"/>
        <v>0</v>
      </c>
      <c r="K112" s="2">
        <f t="shared" si="79"/>
        <v>0</v>
      </c>
      <c r="L112" s="2">
        <f t="shared" si="79"/>
        <v>0</v>
      </c>
      <c r="M112" s="2">
        <f t="shared" si="79"/>
        <v>0</v>
      </c>
      <c r="N112" s="2">
        <f t="shared" si="79"/>
        <v>0</v>
      </c>
      <c r="O112" s="2">
        <f t="shared" si="79"/>
        <v>0</v>
      </c>
      <c r="P112" s="2">
        <f t="shared" si="79"/>
        <v>0</v>
      </c>
      <c r="Q112" s="2">
        <f t="shared" si="79"/>
        <v>0</v>
      </c>
      <c r="R112" s="21">
        <f t="shared" si="17"/>
        <v>0</v>
      </c>
      <c r="S112" s="21">
        <f t="shared" si="18"/>
        <v>0</v>
      </c>
      <c r="T112" s="22" t="s">
        <v>23</v>
      </c>
    </row>
    <row r="113" spans="1:20" x14ac:dyDescent="0.25">
      <c r="A113" s="18" t="s">
        <v>101</v>
      </c>
      <c r="B113" s="19" t="s">
        <v>102</v>
      </c>
      <c r="C113" s="20" t="s">
        <v>22</v>
      </c>
      <c r="D113" s="21">
        <v>0</v>
      </c>
      <c r="E113" s="21">
        <v>0</v>
      </c>
      <c r="F113" s="21">
        <v>0</v>
      </c>
      <c r="G113" s="21">
        <v>0</v>
      </c>
      <c r="H113" s="21">
        <v>0</v>
      </c>
      <c r="I113" s="21">
        <v>0</v>
      </c>
      <c r="J113" s="21">
        <v>0</v>
      </c>
      <c r="K113" s="21">
        <v>0</v>
      </c>
      <c r="L113" s="21">
        <v>0</v>
      </c>
      <c r="M113" s="21">
        <v>0</v>
      </c>
      <c r="N113" s="21">
        <v>0</v>
      </c>
      <c r="O113" s="21">
        <v>0</v>
      </c>
      <c r="P113" s="21">
        <v>0</v>
      </c>
      <c r="Q113" s="21">
        <v>0</v>
      </c>
      <c r="R113" s="21">
        <f t="shared" si="17"/>
        <v>0</v>
      </c>
      <c r="S113" s="21">
        <f t="shared" si="18"/>
        <v>0</v>
      </c>
      <c r="T113" s="22" t="s">
        <v>23</v>
      </c>
    </row>
    <row r="114" spans="1:20" ht="31.5" x14ac:dyDescent="0.25">
      <c r="A114" s="25" t="s">
        <v>103</v>
      </c>
      <c r="B114" s="26" t="s">
        <v>104</v>
      </c>
      <c r="C114" s="20" t="s">
        <v>22</v>
      </c>
      <c r="D114" s="21">
        <v>0</v>
      </c>
      <c r="E114" s="21">
        <v>0</v>
      </c>
      <c r="F114" s="21">
        <v>0</v>
      </c>
      <c r="G114" s="21">
        <v>0</v>
      </c>
      <c r="H114" s="21">
        <v>0</v>
      </c>
      <c r="I114" s="21">
        <v>0</v>
      </c>
      <c r="J114" s="21">
        <v>0</v>
      </c>
      <c r="K114" s="21">
        <v>0</v>
      </c>
      <c r="L114" s="21">
        <v>0</v>
      </c>
      <c r="M114" s="21">
        <v>0</v>
      </c>
      <c r="N114" s="21">
        <v>0</v>
      </c>
      <c r="O114" s="21">
        <v>0</v>
      </c>
      <c r="P114" s="21">
        <v>0</v>
      </c>
      <c r="Q114" s="21">
        <v>0</v>
      </c>
      <c r="R114" s="21">
        <f t="shared" si="17"/>
        <v>0</v>
      </c>
      <c r="S114" s="21">
        <f t="shared" si="18"/>
        <v>0</v>
      </c>
      <c r="T114" s="22" t="s">
        <v>23</v>
      </c>
    </row>
    <row r="115" spans="1:20" ht="31.5" x14ac:dyDescent="0.25">
      <c r="A115" s="25" t="s">
        <v>105</v>
      </c>
      <c r="B115" s="26" t="s">
        <v>106</v>
      </c>
      <c r="C115" s="24" t="s">
        <v>22</v>
      </c>
      <c r="D115" s="3">
        <f t="shared" ref="D115:Q115" si="80">SUM(D116,D117)</f>
        <v>0</v>
      </c>
      <c r="E115" s="3">
        <f t="shared" si="80"/>
        <v>0</v>
      </c>
      <c r="F115" s="3">
        <f t="shared" si="80"/>
        <v>0</v>
      </c>
      <c r="G115" s="3">
        <f t="shared" si="80"/>
        <v>0</v>
      </c>
      <c r="H115" s="3">
        <f t="shared" si="80"/>
        <v>0</v>
      </c>
      <c r="I115" s="3">
        <f t="shared" si="80"/>
        <v>0</v>
      </c>
      <c r="J115" s="3">
        <f t="shared" si="80"/>
        <v>0</v>
      </c>
      <c r="K115" s="3">
        <f t="shared" si="80"/>
        <v>0</v>
      </c>
      <c r="L115" s="3">
        <f t="shared" si="80"/>
        <v>0</v>
      </c>
      <c r="M115" s="3">
        <f t="shared" si="80"/>
        <v>0</v>
      </c>
      <c r="N115" s="3">
        <f t="shared" si="80"/>
        <v>0</v>
      </c>
      <c r="O115" s="3">
        <f t="shared" si="80"/>
        <v>0</v>
      </c>
      <c r="P115" s="3">
        <f t="shared" si="80"/>
        <v>0</v>
      </c>
      <c r="Q115" s="3">
        <f t="shared" si="80"/>
        <v>0</v>
      </c>
      <c r="R115" s="21">
        <f t="shared" si="17"/>
        <v>0</v>
      </c>
      <c r="S115" s="21">
        <f t="shared" si="18"/>
        <v>0</v>
      </c>
      <c r="T115" s="22" t="s">
        <v>23</v>
      </c>
    </row>
    <row r="116" spans="1:20" ht="31.5" x14ac:dyDescent="0.25">
      <c r="A116" s="18" t="s">
        <v>107</v>
      </c>
      <c r="B116" s="19" t="s">
        <v>108</v>
      </c>
      <c r="C116" s="20" t="s">
        <v>22</v>
      </c>
      <c r="D116" s="2">
        <v>0</v>
      </c>
      <c r="E116" s="2">
        <v>0</v>
      </c>
      <c r="F116" s="2">
        <v>0</v>
      </c>
      <c r="G116" s="2">
        <v>0</v>
      </c>
      <c r="H116" s="2">
        <v>0</v>
      </c>
      <c r="I116" s="2">
        <v>0</v>
      </c>
      <c r="J116" s="2">
        <v>0</v>
      </c>
      <c r="K116" s="2">
        <v>0</v>
      </c>
      <c r="L116" s="2">
        <v>0</v>
      </c>
      <c r="M116" s="2">
        <v>0</v>
      </c>
      <c r="N116" s="2">
        <v>0</v>
      </c>
      <c r="O116" s="2">
        <v>0</v>
      </c>
      <c r="P116" s="2">
        <v>0</v>
      </c>
      <c r="Q116" s="2">
        <v>0</v>
      </c>
      <c r="R116" s="21">
        <f t="shared" si="17"/>
        <v>0</v>
      </c>
      <c r="S116" s="21">
        <f t="shared" si="18"/>
        <v>0</v>
      </c>
      <c r="T116" s="22" t="s">
        <v>23</v>
      </c>
    </row>
    <row r="117" spans="1:20" ht="31.5" x14ac:dyDescent="0.25">
      <c r="A117" s="18" t="s">
        <v>109</v>
      </c>
      <c r="B117" s="19" t="s">
        <v>110</v>
      </c>
      <c r="C117" s="20" t="s">
        <v>22</v>
      </c>
      <c r="D117" s="21">
        <v>0</v>
      </c>
      <c r="E117" s="21">
        <v>0</v>
      </c>
      <c r="F117" s="21">
        <v>0</v>
      </c>
      <c r="G117" s="21">
        <v>0</v>
      </c>
      <c r="H117" s="21">
        <v>0</v>
      </c>
      <c r="I117" s="21">
        <v>0</v>
      </c>
      <c r="J117" s="21">
        <v>0</v>
      </c>
      <c r="K117" s="21">
        <v>0</v>
      </c>
      <c r="L117" s="21">
        <v>0</v>
      </c>
      <c r="M117" s="21">
        <v>0</v>
      </c>
      <c r="N117" s="21">
        <v>0</v>
      </c>
      <c r="O117" s="21">
        <v>0</v>
      </c>
      <c r="P117" s="21">
        <v>0</v>
      </c>
      <c r="Q117" s="21">
        <v>0</v>
      </c>
      <c r="R117" s="21">
        <f t="shared" si="17"/>
        <v>0</v>
      </c>
      <c r="S117" s="21">
        <f t="shared" si="18"/>
        <v>0</v>
      </c>
      <c r="T117" s="22" t="s">
        <v>23</v>
      </c>
    </row>
    <row r="118" spans="1:20" x14ac:dyDescent="0.25">
      <c r="A118" s="25" t="s">
        <v>111</v>
      </c>
      <c r="B118" s="26" t="s">
        <v>112</v>
      </c>
      <c r="C118" s="20" t="s">
        <v>22</v>
      </c>
      <c r="D118" s="21">
        <f>SUM(D119:D120)</f>
        <v>4.935965949999999</v>
      </c>
      <c r="E118" s="21">
        <f t="shared" ref="E118:Q118" si="81">SUM(E119:E120)</f>
        <v>0</v>
      </c>
      <c r="F118" s="21">
        <f t="shared" si="81"/>
        <v>4.935965949999999</v>
      </c>
      <c r="G118" s="21">
        <f t="shared" si="81"/>
        <v>4.2959659499999994</v>
      </c>
      <c r="H118" s="21">
        <f t="shared" si="81"/>
        <v>0.56999999999999995</v>
      </c>
      <c r="I118" s="21">
        <f t="shared" si="81"/>
        <v>0</v>
      </c>
      <c r="J118" s="21">
        <f t="shared" si="81"/>
        <v>0.56999999999999995</v>
      </c>
      <c r="K118" s="21">
        <f t="shared" si="81"/>
        <v>0</v>
      </c>
      <c r="L118" s="21">
        <f t="shared" si="81"/>
        <v>0</v>
      </c>
      <c r="M118" s="21">
        <f t="shared" si="81"/>
        <v>0</v>
      </c>
      <c r="N118" s="21">
        <f t="shared" si="81"/>
        <v>0</v>
      </c>
      <c r="O118" s="21">
        <f t="shared" si="81"/>
        <v>4.2959659499999994</v>
      </c>
      <c r="P118" s="21">
        <f t="shared" si="81"/>
        <v>0</v>
      </c>
      <c r="Q118" s="21">
        <f t="shared" si="81"/>
        <v>4.3659659499999997</v>
      </c>
      <c r="R118" s="21">
        <f t="shared" ref="R118:S118" si="82">SUM(R119:R119)</f>
        <v>0</v>
      </c>
      <c r="S118" s="21">
        <f t="shared" si="82"/>
        <v>0</v>
      </c>
      <c r="T118" s="22" t="s">
        <v>23</v>
      </c>
    </row>
    <row r="119" spans="1:20" ht="47.25" x14ac:dyDescent="0.25">
      <c r="A119" s="25" t="s">
        <v>111</v>
      </c>
      <c r="B119" s="26" t="s">
        <v>226</v>
      </c>
      <c r="C119" s="24" t="s">
        <v>227</v>
      </c>
      <c r="D119" s="21">
        <v>4.2959659499999994</v>
      </c>
      <c r="E119" s="21">
        <v>0</v>
      </c>
      <c r="F119" s="21">
        <f>D119-E119</f>
        <v>4.2959659499999994</v>
      </c>
      <c r="G119" s="21">
        <f>SUM(I119,K119,M119,O119)</f>
        <v>4.2959659499999994</v>
      </c>
      <c r="H119" s="21">
        <f>SUM(J119,L119,N119,P119)</f>
        <v>0</v>
      </c>
      <c r="I119" s="21">
        <v>0</v>
      </c>
      <c r="J119" s="21">
        <v>0</v>
      </c>
      <c r="K119" s="21">
        <v>0</v>
      </c>
      <c r="L119" s="21">
        <v>0</v>
      </c>
      <c r="M119" s="21">
        <v>0</v>
      </c>
      <c r="N119" s="21">
        <v>0</v>
      </c>
      <c r="O119" s="21">
        <v>4.2959659499999994</v>
      </c>
      <c r="P119" s="21">
        <v>0</v>
      </c>
      <c r="Q119" s="21">
        <f t="shared" ref="Q119:Q120" si="83">F119-H119</f>
        <v>4.2959659499999994</v>
      </c>
      <c r="R119" s="21">
        <f>IF(M119="нд","нд",(N(J119))-(N(I119)))</f>
        <v>0</v>
      </c>
      <c r="S119" s="21">
        <f t="shared" ref="S119:S120" si="84">IF(R119="нд","нд",IF(R119=0,0,IF(AND(N(I119)+N(K119)+N(M119)=0,R119&lt;&gt;0),"нд",N(R119)/(N(I119)+N(K119)+N(M119))*100)))</f>
        <v>0</v>
      </c>
      <c r="T119" s="22" t="s">
        <v>23</v>
      </c>
    </row>
    <row r="120" spans="1:20" ht="47.25" x14ac:dyDescent="0.25">
      <c r="A120" s="25" t="s">
        <v>111</v>
      </c>
      <c r="B120" s="26" t="s">
        <v>266</v>
      </c>
      <c r="C120" s="24" t="s">
        <v>265</v>
      </c>
      <c r="D120" s="28">
        <v>0.64</v>
      </c>
      <c r="E120" s="28">
        <v>0</v>
      </c>
      <c r="F120" s="28">
        <f>D120-E120</f>
        <v>0.64</v>
      </c>
      <c r="G120" s="28">
        <f t="shared" ref="G120" si="85">SUM(I120,K120,M120,O120)</f>
        <v>0</v>
      </c>
      <c r="H120" s="28">
        <f t="shared" ref="H120" si="86">SUM(J120,L120,N120,P120)</f>
        <v>0.56999999999999995</v>
      </c>
      <c r="I120" s="28">
        <v>0</v>
      </c>
      <c r="J120" s="28">
        <v>0.56999999999999995</v>
      </c>
      <c r="K120" s="28">
        <v>0</v>
      </c>
      <c r="L120" s="28">
        <v>0</v>
      </c>
      <c r="M120" s="28">
        <v>0</v>
      </c>
      <c r="N120" s="28">
        <v>0</v>
      </c>
      <c r="O120" s="28">
        <v>0</v>
      </c>
      <c r="P120" s="28">
        <v>0</v>
      </c>
      <c r="Q120" s="28">
        <f t="shared" si="83"/>
        <v>7.0000000000000062E-2</v>
      </c>
      <c r="R120" s="21">
        <f t="shared" ref="R120" si="87">IF(M120="нд","нд",(N(J120))-(N(I120)))</f>
        <v>0.56999999999999995</v>
      </c>
      <c r="S120" s="21" t="str">
        <f t="shared" si="84"/>
        <v>нд</v>
      </c>
      <c r="T120" s="22" t="s">
        <v>267</v>
      </c>
    </row>
    <row r="121" spans="1:20" ht="31.5" x14ac:dyDescent="0.25">
      <c r="A121" s="25" t="s">
        <v>113</v>
      </c>
      <c r="B121" s="26" t="s">
        <v>114</v>
      </c>
      <c r="C121" s="24" t="s">
        <v>22</v>
      </c>
      <c r="D121" s="3">
        <v>0</v>
      </c>
      <c r="E121" s="3">
        <v>0</v>
      </c>
      <c r="F121" s="3">
        <v>0</v>
      </c>
      <c r="G121" s="3">
        <v>0</v>
      </c>
      <c r="H121" s="3">
        <v>0</v>
      </c>
      <c r="I121" s="3">
        <v>0</v>
      </c>
      <c r="J121" s="3">
        <v>0</v>
      </c>
      <c r="K121" s="3">
        <v>0</v>
      </c>
      <c r="L121" s="3">
        <v>0</v>
      </c>
      <c r="M121" s="3">
        <v>0</v>
      </c>
      <c r="N121" s="3">
        <v>0</v>
      </c>
      <c r="O121" s="3">
        <v>0</v>
      </c>
      <c r="P121" s="3">
        <v>0</v>
      </c>
      <c r="Q121" s="3">
        <v>0</v>
      </c>
      <c r="R121" s="21">
        <f t="shared" si="17"/>
        <v>0</v>
      </c>
      <c r="S121" s="21">
        <f t="shared" si="18"/>
        <v>0</v>
      </c>
      <c r="T121" s="22" t="s">
        <v>23</v>
      </c>
    </row>
    <row r="122" spans="1:20" x14ac:dyDescent="0.25">
      <c r="A122" s="18" t="s">
        <v>115</v>
      </c>
      <c r="B122" s="19" t="s">
        <v>116</v>
      </c>
      <c r="C122" s="20" t="s">
        <v>22</v>
      </c>
      <c r="D122" s="3">
        <f>SUM(D123:D136)</f>
        <v>277.78941956152119</v>
      </c>
      <c r="E122" s="3">
        <f t="shared" ref="E122:Q122" si="88">SUM(E123:E136)</f>
        <v>25.902718535999998</v>
      </c>
      <c r="F122" s="3">
        <f t="shared" si="88"/>
        <v>251.88670102552118</v>
      </c>
      <c r="G122" s="3">
        <f t="shared" si="88"/>
        <v>97.858308996559998</v>
      </c>
      <c r="H122" s="3">
        <f t="shared" si="88"/>
        <v>0.26023000000000002</v>
      </c>
      <c r="I122" s="3">
        <f t="shared" si="88"/>
        <v>0</v>
      </c>
      <c r="J122" s="3">
        <f t="shared" si="88"/>
        <v>0.26023000000000002</v>
      </c>
      <c r="K122" s="3">
        <f t="shared" si="88"/>
        <v>0</v>
      </c>
      <c r="L122" s="3">
        <f t="shared" si="88"/>
        <v>0</v>
      </c>
      <c r="M122" s="3">
        <f t="shared" si="88"/>
        <v>0</v>
      </c>
      <c r="N122" s="3">
        <f t="shared" si="88"/>
        <v>0</v>
      </c>
      <c r="O122" s="3">
        <f t="shared" si="88"/>
        <v>97.858308996559998</v>
      </c>
      <c r="P122" s="3">
        <f t="shared" si="88"/>
        <v>0</v>
      </c>
      <c r="Q122" s="3">
        <f t="shared" si="88"/>
        <v>251.62647102552114</v>
      </c>
      <c r="R122" s="21">
        <f t="shared" si="17"/>
        <v>0.26023000000000002</v>
      </c>
      <c r="S122" s="21" t="str">
        <f t="shared" si="18"/>
        <v>нд</v>
      </c>
      <c r="T122" s="22" t="s">
        <v>23</v>
      </c>
    </row>
    <row r="123" spans="1:20" x14ac:dyDescent="0.25">
      <c r="A123" s="18" t="s">
        <v>115</v>
      </c>
      <c r="B123" s="19" t="s">
        <v>228</v>
      </c>
      <c r="C123" s="20" t="s">
        <v>229</v>
      </c>
      <c r="D123" s="21">
        <v>67.172783707949179</v>
      </c>
      <c r="E123" s="21">
        <v>0</v>
      </c>
      <c r="F123" s="21">
        <f t="shared" ref="F123:F136" si="89">D123-E123</f>
        <v>67.172783707949179</v>
      </c>
      <c r="G123" s="21">
        <f t="shared" ref="G123:G136" si="90">SUM(I123,K123,M123,O123)</f>
        <v>12.33998333263</v>
      </c>
      <c r="H123" s="21">
        <f t="shared" ref="H123:H136" si="91">SUM(J123,L123,N123,P123)</f>
        <v>0</v>
      </c>
      <c r="I123" s="21">
        <v>0</v>
      </c>
      <c r="J123" s="21">
        <v>0</v>
      </c>
      <c r="K123" s="21">
        <v>0</v>
      </c>
      <c r="L123" s="21">
        <v>0</v>
      </c>
      <c r="M123" s="21">
        <v>0</v>
      </c>
      <c r="N123" s="21">
        <v>0</v>
      </c>
      <c r="O123" s="21">
        <v>12.33998333263</v>
      </c>
      <c r="P123" s="21">
        <v>0</v>
      </c>
      <c r="Q123" s="21">
        <f t="shared" ref="Q123:Q136" si="92">F123-H123</f>
        <v>67.172783707949179</v>
      </c>
      <c r="R123" s="21">
        <f t="shared" si="17"/>
        <v>0</v>
      </c>
      <c r="S123" s="21">
        <f t="shared" si="18"/>
        <v>0</v>
      </c>
      <c r="T123" s="22" t="s">
        <v>23</v>
      </c>
    </row>
    <row r="124" spans="1:20" x14ac:dyDescent="0.25">
      <c r="A124" s="18" t="s">
        <v>115</v>
      </c>
      <c r="B124" s="19" t="s">
        <v>230</v>
      </c>
      <c r="C124" s="20" t="s">
        <v>231</v>
      </c>
      <c r="D124" s="21">
        <v>10.198333333685</v>
      </c>
      <c r="E124" s="21">
        <v>0</v>
      </c>
      <c r="F124" s="21">
        <f t="shared" si="89"/>
        <v>10.198333333685</v>
      </c>
      <c r="G124" s="21">
        <f t="shared" si="90"/>
        <v>10.198333333685</v>
      </c>
      <c r="H124" s="21">
        <f t="shared" si="91"/>
        <v>0</v>
      </c>
      <c r="I124" s="21">
        <v>0</v>
      </c>
      <c r="J124" s="21">
        <v>0</v>
      </c>
      <c r="K124" s="21">
        <v>0</v>
      </c>
      <c r="L124" s="21">
        <v>0</v>
      </c>
      <c r="M124" s="21">
        <v>0</v>
      </c>
      <c r="N124" s="21">
        <v>0</v>
      </c>
      <c r="O124" s="21">
        <v>10.198333333685</v>
      </c>
      <c r="P124" s="21">
        <v>0</v>
      </c>
      <c r="Q124" s="21">
        <f t="shared" si="92"/>
        <v>10.198333333685</v>
      </c>
      <c r="R124" s="21">
        <f t="shared" si="17"/>
        <v>0</v>
      </c>
      <c r="S124" s="21">
        <f t="shared" si="18"/>
        <v>0</v>
      </c>
      <c r="T124" s="22" t="s">
        <v>23</v>
      </c>
    </row>
    <row r="125" spans="1:20" x14ac:dyDescent="0.25">
      <c r="A125" s="18" t="s">
        <v>115</v>
      </c>
      <c r="B125" s="19" t="s">
        <v>232</v>
      </c>
      <c r="C125" s="20" t="s">
        <v>233</v>
      </c>
      <c r="D125" s="21">
        <v>3.1938366673699998</v>
      </c>
      <c r="E125" s="21">
        <v>0</v>
      </c>
      <c r="F125" s="21">
        <f t="shared" si="89"/>
        <v>3.1938366673699998</v>
      </c>
      <c r="G125" s="21">
        <f t="shared" si="90"/>
        <v>3.1938366673699998</v>
      </c>
      <c r="H125" s="21">
        <f t="shared" si="91"/>
        <v>0</v>
      </c>
      <c r="I125" s="21">
        <v>0</v>
      </c>
      <c r="J125" s="21">
        <v>0</v>
      </c>
      <c r="K125" s="21">
        <v>0</v>
      </c>
      <c r="L125" s="21">
        <v>0</v>
      </c>
      <c r="M125" s="21">
        <v>0</v>
      </c>
      <c r="N125" s="21">
        <v>0</v>
      </c>
      <c r="O125" s="21">
        <v>3.1938366673699998</v>
      </c>
      <c r="P125" s="21">
        <v>0</v>
      </c>
      <c r="Q125" s="21">
        <f t="shared" si="92"/>
        <v>3.1938366673699998</v>
      </c>
      <c r="R125" s="21">
        <f t="shared" si="17"/>
        <v>0</v>
      </c>
      <c r="S125" s="21">
        <f t="shared" si="18"/>
        <v>0</v>
      </c>
      <c r="T125" s="22" t="s">
        <v>23</v>
      </c>
    </row>
    <row r="126" spans="1:20" x14ac:dyDescent="0.25">
      <c r="A126" s="18" t="s">
        <v>115</v>
      </c>
      <c r="B126" s="19" t="s">
        <v>234</v>
      </c>
      <c r="C126" s="20" t="s">
        <v>235</v>
      </c>
      <c r="D126" s="21">
        <v>1.6944835</v>
      </c>
      <c r="E126" s="21">
        <v>0.54485054399999999</v>
      </c>
      <c r="F126" s="21">
        <f t="shared" si="89"/>
        <v>1.149632956</v>
      </c>
      <c r="G126" s="21">
        <f t="shared" si="90"/>
        <v>1.1496335</v>
      </c>
      <c r="H126" s="21">
        <f t="shared" si="91"/>
        <v>0</v>
      </c>
      <c r="I126" s="21">
        <v>0</v>
      </c>
      <c r="J126" s="21">
        <v>0</v>
      </c>
      <c r="K126" s="21">
        <v>0</v>
      </c>
      <c r="L126" s="21">
        <v>0</v>
      </c>
      <c r="M126" s="21">
        <v>0</v>
      </c>
      <c r="N126" s="21">
        <v>0</v>
      </c>
      <c r="O126" s="21">
        <v>1.1496335</v>
      </c>
      <c r="P126" s="21">
        <v>0</v>
      </c>
      <c r="Q126" s="21">
        <f t="shared" si="92"/>
        <v>1.149632956</v>
      </c>
      <c r="R126" s="21">
        <f t="shared" si="17"/>
        <v>0</v>
      </c>
      <c r="S126" s="21">
        <f t="shared" si="18"/>
        <v>0</v>
      </c>
      <c r="T126" s="22" t="s">
        <v>23</v>
      </c>
    </row>
    <row r="127" spans="1:20" x14ac:dyDescent="0.25">
      <c r="A127" s="18" t="s">
        <v>115</v>
      </c>
      <c r="B127" s="19" t="s">
        <v>236</v>
      </c>
      <c r="C127" s="20" t="s">
        <v>126</v>
      </c>
      <c r="D127" s="21">
        <v>2.959476</v>
      </c>
      <c r="E127" s="21">
        <v>2.0556000000000001</v>
      </c>
      <c r="F127" s="21">
        <f t="shared" si="89"/>
        <v>0.9038759999999999</v>
      </c>
      <c r="G127" s="21">
        <f t="shared" si="90"/>
        <v>2.007876</v>
      </c>
      <c r="H127" s="21">
        <f t="shared" si="91"/>
        <v>0</v>
      </c>
      <c r="I127" s="21">
        <v>0</v>
      </c>
      <c r="J127" s="21">
        <v>0</v>
      </c>
      <c r="K127" s="21">
        <v>0</v>
      </c>
      <c r="L127" s="21">
        <v>0</v>
      </c>
      <c r="M127" s="21">
        <v>0</v>
      </c>
      <c r="N127" s="21">
        <v>0</v>
      </c>
      <c r="O127" s="21">
        <v>2.007876</v>
      </c>
      <c r="P127" s="21">
        <v>0</v>
      </c>
      <c r="Q127" s="21">
        <f t="shared" si="92"/>
        <v>0.9038759999999999</v>
      </c>
      <c r="R127" s="21">
        <f t="shared" si="17"/>
        <v>0</v>
      </c>
      <c r="S127" s="21">
        <f t="shared" si="18"/>
        <v>0</v>
      </c>
      <c r="T127" s="22" t="s">
        <v>23</v>
      </c>
    </row>
    <row r="128" spans="1:20" x14ac:dyDescent="0.25">
      <c r="A128" s="18" t="s">
        <v>115</v>
      </c>
      <c r="B128" s="19" t="s">
        <v>237</v>
      </c>
      <c r="C128" s="20" t="s">
        <v>127</v>
      </c>
      <c r="D128" s="21">
        <v>0.39982158756000002</v>
      </c>
      <c r="E128" s="21">
        <v>0.41975998799999997</v>
      </c>
      <c r="F128" s="21">
        <f t="shared" si="89"/>
        <v>-1.9938400439999948E-2</v>
      </c>
      <c r="G128" s="21">
        <f t="shared" si="90"/>
        <v>0.27126159156000001</v>
      </c>
      <c r="H128" s="21">
        <f t="shared" si="91"/>
        <v>0</v>
      </c>
      <c r="I128" s="21">
        <v>0</v>
      </c>
      <c r="J128" s="21">
        <v>0</v>
      </c>
      <c r="K128" s="21">
        <v>0</v>
      </c>
      <c r="L128" s="21">
        <v>0</v>
      </c>
      <c r="M128" s="21">
        <v>0</v>
      </c>
      <c r="N128" s="21">
        <v>0</v>
      </c>
      <c r="O128" s="21">
        <v>0.27126159156000001</v>
      </c>
      <c r="P128" s="21">
        <v>0</v>
      </c>
      <c r="Q128" s="21">
        <f t="shared" si="92"/>
        <v>-1.9938400439999948E-2</v>
      </c>
      <c r="R128" s="21">
        <f t="shared" si="17"/>
        <v>0</v>
      </c>
      <c r="S128" s="21">
        <f t="shared" si="18"/>
        <v>0</v>
      </c>
      <c r="T128" s="22" t="s">
        <v>23</v>
      </c>
    </row>
    <row r="129" spans="1:20" ht="31.5" x14ac:dyDescent="0.25">
      <c r="A129" s="18" t="s">
        <v>115</v>
      </c>
      <c r="B129" s="19" t="s">
        <v>238</v>
      </c>
      <c r="C129" s="20" t="s">
        <v>239</v>
      </c>
      <c r="D129" s="21">
        <v>0.94061142830527245</v>
      </c>
      <c r="E129" s="21">
        <v>0</v>
      </c>
      <c r="F129" s="21">
        <f t="shared" si="89"/>
        <v>0.94061142830527245</v>
      </c>
      <c r="G129" s="21">
        <f t="shared" si="90"/>
        <v>0.30025194499999996</v>
      </c>
      <c r="H129" s="21">
        <f t="shared" si="91"/>
        <v>0.26023000000000002</v>
      </c>
      <c r="I129" s="21">
        <v>0</v>
      </c>
      <c r="J129" s="21">
        <v>0.26023000000000002</v>
      </c>
      <c r="K129" s="21">
        <v>0</v>
      </c>
      <c r="L129" s="21">
        <v>0</v>
      </c>
      <c r="M129" s="21">
        <v>0</v>
      </c>
      <c r="N129" s="21">
        <v>0</v>
      </c>
      <c r="O129" s="21">
        <v>0.30025194499999996</v>
      </c>
      <c r="P129" s="21">
        <v>0</v>
      </c>
      <c r="Q129" s="21">
        <f t="shared" si="92"/>
        <v>0.68038142830527248</v>
      </c>
      <c r="R129" s="21">
        <f t="shared" si="17"/>
        <v>0.26023000000000002</v>
      </c>
      <c r="S129" s="21" t="str">
        <f t="shared" si="18"/>
        <v>нд</v>
      </c>
      <c r="T129" s="22" t="s">
        <v>268</v>
      </c>
    </row>
    <row r="130" spans="1:20" ht="47.25" x14ac:dyDescent="0.25">
      <c r="A130" s="18" t="s">
        <v>115</v>
      </c>
      <c r="B130" s="19" t="s">
        <v>240</v>
      </c>
      <c r="C130" s="20" t="s">
        <v>241</v>
      </c>
      <c r="D130" s="21">
        <v>4.2056374500000002</v>
      </c>
      <c r="E130" s="21">
        <v>2.70459</v>
      </c>
      <c r="F130" s="21">
        <f t="shared" si="89"/>
        <v>1.5010474500000002</v>
      </c>
      <c r="G130" s="21">
        <f t="shared" si="90"/>
        <v>2.85334245</v>
      </c>
      <c r="H130" s="21">
        <f t="shared" si="91"/>
        <v>0</v>
      </c>
      <c r="I130" s="21">
        <v>0</v>
      </c>
      <c r="J130" s="21">
        <v>0</v>
      </c>
      <c r="K130" s="21">
        <v>0</v>
      </c>
      <c r="L130" s="21">
        <v>0</v>
      </c>
      <c r="M130" s="21">
        <v>0</v>
      </c>
      <c r="N130" s="21">
        <v>0</v>
      </c>
      <c r="O130" s="21">
        <v>2.85334245</v>
      </c>
      <c r="P130" s="21">
        <v>0</v>
      </c>
      <c r="Q130" s="21">
        <f t="shared" si="92"/>
        <v>1.5010474500000002</v>
      </c>
      <c r="R130" s="21">
        <f t="shared" si="17"/>
        <v>0</v>
      </c>
      <c r="S130" s="21">
        <f t="shared" si="18"/>
        <v>0</v>
      </c>
      <c r="T130" s="22" t="s">
        <v>23</v>
      </c>
    </row>
    <row r="131" spans="1:20" ht="31.5" x14ac:dyDescent="0.25">
      <c r="A131" s="18" t="s">
        <v>115</v>
      </c>
      <c r="B131" s="19" t="s">
        <v>242</v>
      </c>
      <c r="C131" s="20" t="s">
        <v>125</v>
      </c>
      <c r="D131" s="21">
        <v>21.066216000000001</v>
      </c>
      <c r="E131" s="21">
        <v>10.251200003999999</v>
      </c>
      <c r="F131" s="21">
        <f t="shared" si="89"/>
        <v>10.815015996000001</v>
      </c>
      <c r="G131" s="21">
        <f t="shared" si="90"/>
        <v>10.815016</v>
      </c>
      <c r="H131" s="21">
        <f t="shared" si="91"/>
        <v>0</v>
      </c>
      <c r="I131" s="21">
        <v>0</v>
      </c>
      <c r="J131" s="21">
        <v>0</v>
      </c>
      <c r="K131" s="21">
        <v>0</v>
      </c>
      <c r="L131" s="21">
        <v>0</v>
      </c>
      <c r="M131" s="21">
        <v>0</v>
      </c>
      <c r="N131" s="21">
        <v>0</v>
      </c>
      <c r="O131" s="21">
        <v>10.815016</v>
      </c>
      <c r="P131" s="21">
        <v>0</v>
      </c>
      <c r="Q131" s="21">
        <f t="shared" si="92"/>
        <v>10.815015996000001</v>
      </c>
      <c r="R131" s="21">
        <f t="shared" si="17"/>
        <v>0</v>
      </c>
      <c r="S131" s="21">
        <f t="shared" si="18"/>
        <v>0</v>
      </c>
      <c r="T131" s="22" t="s">
        <v>23</v>
      </c>
    </row>
    <row r="132" spans="1:20" x14ac:dyDescent="0.25">
      <c r="A132" s="18" t="s">
        <v>115</v>
      </c>
      <c r="B132" s="19" t="s">
        <v>243</v>
      </c>
      <c r="C132" s="20" t="s">
        <v>124</v>
      </c>
      <c r="D132" s="21">
        <v>17.244980489999996</v>
      </c>
      <c r="E132" s="21">
        <v>8.3917179960000006</v>
      </c>
      <c r="F132" s="21">
        <f t="shared" si="89"/>
        <v>8.8532624939999955</v>
      </c>
      <c r="G132" s="21">
        <f t="shared" si="90"/>
        <v>8.8532624899999988</v>
      </c>
      <c r="H132" s="21">
        <f t="shared" si="91"/>
        <v>0</v>
      </c>
      <c r="I132" s="21">
        <v>0</v>
      </c>
      <c r="J132" s="21">
        <v>0</v>
      </c>
      <c r="K132" s="21">
        <v>0</v>
      </c>
      <c r="L132" s="21">
        <v>0</v>
      </c>
      <c r="M132" s="21">
        <v>0</v>
      </c>
      <c r="N132" s="21">
        <v>0</v>
      </c>
      <c r="O132" s="21">
        <v>8.8532624899999988</v>
      </c>
      <c r="P132" s="21">
        <v>0</v>
      </c>
      <c r="Q132" s="21">
        <f t="shared" si="92"/>
        <v>8.8532624939999955</v>
      </c>
      <c r="R132" s="21">
        <f t="shared" si="17"/>
        <v>0</v>
      </c>
      <c r="S132" s="21">
        <f t="shared" si="18"/>
        <v>0</v>
      </c>
      <c r="T132" s="22" t="s">
        <v>23</v>
      </c>
    </row>
    <row r="133" spans="1:20" x14ac:dyDescent="0.25">
      <c r="A133" s="18" t="s">
        <v>115</v>
      </c>
      <c r="B133" s="19" t="s">
        <v>244</v>
      </c>
      <c r="C133" s="20" t="s">
        <v>245</v>
      </c>
      <c r="D133" s="21">
        <v>79.399468716463204</v>
      </c>
      <c r="E133" s="21">
        <v>0</v>
      </c>
      <c r="F133" s="21">
        <f t="shared" si="89"/>
        <v>79.399468716463204</v>
      </c>
      <c r="G133" s="21">
        <f t="shared" si="90"/>
        <v>24.6448</v>
      </c>
      <c r="H133" s="21">
        <f t="shared" si="91"/>
        <v>0</v>
      </c>
      <c r="I133" s="21">
        <v>0</v>
      </c>
      <c r="J133" s="21">
        <v>0</v>
      </c>
      <c r="K133" s="21">
        <v>0</v>
      </c>
      <c r="L133" s="21">
        <v>0</v>
      </c>
      <c r="M133" s="21">
        <v>0</v>
      </c>
      <c r="N133" s="21">
        <v>0</v>
      </c>
      <c r="O133" s="21">
        <v>24.6448</v>
      </c>
      <c r="P133" s="21">
        <v>0</v>
      </c>
      <c r="Q133" s="21">
        <f t="shared" si="92"/>
        <v>79.399468716463204</v>
      </c>
      <c r="R133" s="21">
        <f t="shared" si="17"/>
        <v>0</v>
      </c>
      <c r="S133" s="21">
        <f t="shared" si="18"/>
        <v>0</v>
      </c>
      <c r="T133" s="22" t="s">
        <v>23</v>
      </c>
    </row>
    <row r="134" spans="1:20" x14ac:dyDescent="0.25">
      <c r="A134" s="18" t="s">
        <v>115</v>
      </c>
      <c r="B134" s="19" t="s">
        <v>246</v>
      </c>
      <c r="C134" s="20" t="s">
        <v>247</v>
      </c>
      <c r="D134" s="21">
        <v>54.312844170814984</v>
      </c>
      <c r="E134" s="21">
        <v>0</v>
      </c>
      <c r="F134" s="21">
        <f t="shared" si="89"/>
        <v>54.312844170814984</v>
      </c>
      <c r="G134" s="21">
        <f t="shared" si="90"/>
        <v>17.337166666314999</v>
      </c>
      <c r="H134" s="21">
        <f t="shared" si="91"/>
        <v>0</v>
      </c>
      <c r="I134" s="21">
        <v>0</v>
      </c>
      <c r="J134" s="21">
        <v>0</v>
      </c>
      <c r="K134" s="21">
        <v>0</v>
      </c>
      <c r="L134" s="21">
        <v>0</v>
      </c>
      <c r="M134" s="21">
        <v>0</v>
      </c>
      <c r="N134" s="21">
        <v>0</v>
      </c>
      <c r="O134" s="21">
        <v>17.337166666314999</v>
      </c>
      <c r="P134" s="21">
        <v>0</v>
      </c>
      <c r="Q134" s="21">
        <f t="shared" si="92"/>
        <v>54.312844170814984</v>
      </c>
      <c r="R134" s="21">
        <f t="shared" si="17"/>
        <v>0</v>
      </c>
      <c r="S134" s="21">
        <f t="shared" si="18"/>
        <v>0</v>
      </c>
      <c r="T134" s="22" t="s">
        <v>23</v>
      </c>
    </row>
    <row r="135" spans="1:20" x14ac:dyDescent="0.25">
      <c r="A135" s="18" t="s">
        <v>115</v>
      </c>
      <c r="B135" s="19" t="s">
        <v>248</v>
      </c>
      <c r="C135" s="20" t="s">
        <v>249</v>
      </c>
      <c r="D135" s="21">
        <v>4.6505754408999991</v>
      </c>
      <c r="E135" s="21">
        <v>0</v>
      </c>
      <c r="F135" s="21">
        <f t="shared" si="89"/>
        <v>4.6505754408999991</v>
      </c>
      <c r="G135" s="21">
        <f t="shared" si="90"/>
        <v>2.2741200199999998</v>
      </c>
      <c r="H135" s="21">
        <f t="shared" si="91"/>
        <v>0</v>
      </c>
      <c r="I135" s="21">
        <v>0</v>
      </c>
      <c r="J135" s="21">
        <v>0</v>
      </c>
      <c r="K135" s="21">
        <v>0</v>
      </c>
      <c r="L135" s="21">
        <v>0</v>
      </c>
      <c r="M135" s="21">
        <v>0</v>
      </c>
      <c r="N135" s="21">
        <v>0</v>
      </c>
      <c r="O135" s="21">
        <v>2.2741200199999998</v>
      </c>
      <c r="P135" s="21">
        <v>0</v>
      </c>
      <c r="Q135" s="21">
        <f t="shared" si="92"/>
        <v>4.6505754408999991</v>
      </c>
      <c r="R135" s="21">
        <f t="shared" si="17"/>
        <v>0</v>
      </c>
      <c r="S135" s="21">
        <f t="shared" si="18"/>
        <v>0</v>
      </c>
      <c r="T135" s="22" t="s">
        <v>23</v>
      </c>
    </row>
    <row r="136" spans="1:20" x14ac:dyDescent="0.25">
      <c r="A136" s="18" t="s">
        <v>115</v>
      </c>
      <c r="B136" s="19" t="s">
        <v>250</v>
      </c>
      <c r="C136" s="20" t="s">
        <v>251</v>
      </c>
      <c r="D136" s="21">
        <v>10.350351068473543</v>
      </c>
      <c r="E136" s="21">
        <v>1.5350000039999998</v>
      </c>
      <c r="F136" s="21">
        <f t="shared" si="89"/>
        <v>8.8153510644735427</v>
      </c>
      <c r="G136" s="21">
        <f t="shared" si="90"/>
        <v>1.6194249999999999</v>
      </c>
      <c r="H136" s="21">
        <f t="shared" si="91"/>
        <v>0</v>
      </c>
      <c r="I136" s="21">
        <v>0</v>
      </c>
      <c r="J136" s="21">
        <v>0</v>
      </c>
      <c r="K136" s="21">
        <v>0</v>
      </c>
      <c r="L136" s="21">
        <v>0</v>
      </c>
      <c r="M136" s="21">
        <v>0</v>
      </c>
      <c r="N136" s="21">
        <v>0</v>
      </c>
      <c r="O136" s="21">
        <v>1.6194249999999999</v>
      </c>
      <c r="P136" s="21">
        <v>0</v>
      </c>
      <c r="Q136" s="21">
        <f t="shared" si="92"/>
        <v>8.8153510644735427</v>
      </c>
      <c r="R136" s="21">
        <f t="shared" si="17"/>
        <v>0</v>
      </c>
      <c r="S136" s="21">
        <f t="shared" si="18"/>
        <v>0</v>
      </c>
      <c r="T136" s="22" t="s">
        <v>23</v>
      </c>
    </row>
  </sheetData>
  <mergeCells count="17">
    <mergeCell ref="S14:S15"/>
    <mergeCell ref="G13:P13"/>
    <mergeCell ref="Q13:Q15"/>
    <mergeCell ref="R13:S13"/>
    <mergeCell ref="T13:T15"/>
    <mergeCell ref="G14:H14"/>
    <mergeCell ref="I14:J14"/>
    <mergeCell ref="K14:L14"/>
    <mergeCell ref="M14:N14"/>
    <mergeCell ref="O14:P14"/>
    <mergeCell ref="R14:R15"/>
    <mergeCell ref="F13:F15"/>
    <mergeCell ref="A13:A15"/>
    <mergeCell ref="B13:B15"/>
    <mergeCell ref="C13:C15"/>
    <mergeCell ref="D13:D15"/>
    <mergeCell ref="E13:E15"/>
  </mergeCells>
  <phoneticPr fontId="7"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Форма 10</vt:lpstr>
    </vt:vector>
  </TitlesOfParts>
  <Company>МРСК Урала</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Асташова Наталья Вадимовна</dc:creator>
  <cp:lastModifiedBy>Евгения Игоревна</cp:lastModifiedBy>
  <dcterms:created xsi:type="dcterms:W3CDTF">2023-11-03T02:21:33Z</dcterms:created>
  <dcterms:modified xsi:type="dcterms:W3CDTF">2025-05-08T09:10:25Z</dcterms:modified>
</cp:coreProperties>
</file>