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I0514_1025902545767\"/>
    </mc:Choice>
  </mc:AlternateContent>
  <xr:revisionPtr revIDLastSave="0" documentId="13_ncr:1_{91F60D23-91C3-43A8-81F8-EFAEF7D2F0DE}" xr6:coauthVersionLast="47" xr6:coauthVersionMax="47" xr10:uidLastSave="{00000000-0000-0000-0000-000000000000}"/>
  <bookViews>
    <workbookView xWindow="-120" yWindow="-120" windowWidth="29040" windowHeight="15720" xr2:uid="{00000000-000D-0000-FFFF-FFFF00000000}"/>
  </bookViews>
  <sheets>
    <sheet name="Форма 12" sheetId="1" r:id="rId1"/>
  </sheets>
  <definedNames>
    <definedName name="_xlnm._FilterDatabase" localSheetId="0" hidden="1">'Форма 12'!$A$18:$V$138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3" i="1" l="1"/>
  <c r="K101" i="1"/>
  <c r="K29" i="1"/>
  <c r="K30" i="1"/>
  <c r="T131" i="1" l="1"/>
  <c r="U131" i="1" s="1"/>
  <c r="T125" i="1"/>
  <c r="U125" i="1" s="1"/>
  <c r="T72" i="1"/>
  <c r="U72" i="1" s="1"/>
  <c r="I59" i="1"/>
  <c r="I58" i="1"/>
  <c r="I138" i="1"/>
  <c r="H138" i="1"/>
  <c r="T137" i="1"/>
  <c r="U137" i="1" s="1"/>
  <c r="I135" i="1"/>
  <c r="H135" i="1"/>
  <c r="I134" i="1"/>
  <c r="T134" i="1"/>
  <c r="U134" i="1" s="1"/>
  <c r="H133" i="1"/>
  <c r="I132" i="1"/>
  <c r="H132" i="1"/>
  <c r="I129" i="1"/>
  <c r="T129" i="1"/>
  <c r="U129" i="1" s="1"/>
  <c r="I128" i="1"/>
  <c r="H128" i="1"/>
  <c r="H127" i="1"/>
  <c r="I126" i="1"/>
  <c r="H126" i="1"/>
  <c r="M120" i="1"/>
  <c r="M23" i="1" s="1"/>
  <c r="K120" i="1"/>
  <c r="K23" i="1" s="1"/>
  <c r="P120" i="1"/>
  <c r="P23" i="1" s="1"/>
  <c r="H106" i="1"/>
  <c r="H99" i="1"/>
  <c r="I93" i="1"/>
  <c r="H91" i="1"/>
  <c r="I86" i="1"/>
  <c r="H86" i="1"/>
  <c r="I83" i="1"/>
  <c r="H82" i="1"/>
  <c r="H76" i="1"/>
  <c r="H70" i="1"/>
  <c r="H66" i="1"/>
  <c r="H63" i="1"/>
  <c r="H57" i="1"/>
  <c r="H54" i="1"/>
  <c r="N46" i="1"/>
  <c r="Q46" i="1"/>
  <c r="T47" i="1"/>
  <c r="U47" i="1" s="1"/>
  <c r="I47" i="1"/>
  <c r="T34" i="1"/>
  <c r="U34" i="1" s="1"/>
  <c r="Q31" i="1"/>
  <c r="P31" i="1"/>
  <c r="N31" i="1"/>
  <c r="H29" i="1"/>
  <c r="T138" i="1"/>
  <c r="U138" i="1" s="1"/>
  <c r="T128" i="1"/>
  <c r="U128" i="1" s="1"/>
  <c r="F120" i="1"/>
  <c r="F23" i="1" s="1"/>
  <c r="R120" i="1"/>
  <c r="R23" i="1" s="1"/>
  <c r="D120" i="1"/>
  <c r="D23" i="1" s="1"/>
  <c r="F104" i="1"/>
  <c r="R104" i="1"/>
  <c r="D104" i="1"/>
  <c r="D98" i="1"/>
  <c r="F90" i="1"/>
  <c r="R90" i="1"/>
  <c r="D90" i="1"/>
  <c r="F85" i="1"/>
  <c r="R85" i="1"/>
  <c r="D85" i="1"/>
  <c r="F64" i="1"/>
  <c r="R64" i="1"/>
  <c r="D64" i="1"/>
  <c r="F51" i="1"/>
  <c r="R51" i="1"/>
  <c r="D51" i="1"/>
  <c r="F46" i="1"/>
  <c r="P46" i="1"/>
  <c r="R46" i="1"/>
  <c r="D46" i="1"/>
  <c r="R31" i="1"/>
  <c r="F31" i="1"/>
  <c r="D31" i="1"/>
  <c r="E24" i="1"/>
  <c r="F24" i="1"/>
  <c r="G24" i="1"/>
  <c r="H24" i="1"/>
  <c r="I24" i="1"/>
  <c r="J24" i="1"/>
  <c r="K24" i="1"/>
  <c r="L24" i="1"/>
  <c r="M24" i="1"/>
  <c r="N24" i="1"/>
  <c r="O24" i="1"/>
  <c r="P24" i="1"/>
  <c r="Q24" i="1"/>
  <c r="R24" i="1"/>
  <c r="S24" i="1"/>
  <c r="D24" i="1"/>
  <c r="T119" i="1"/>
  <c r="U119" i="1" s="1"/>
  <c r="T116" i="1"/>
  <c r="U116" i="1" s="1"/>
  <c r="T115" i="1"/>
  <c r="U115" i="1" s="1"/>
  <c r="T110" i="1"/>
  <c r="U110" i="1" s="1"/>
  <c r="T108" i="1"/>
  <c r="U108" i="1" s="1"/>
  <c r="T59" i="1" l="1"/>
  <c r="U59" i="1" s="1"/>
  <c r="G120" i="1"/>
  <c r="G23" i="1" s="1"/>
  <c r="Q64" i="1"/>
  <c r="N90" i="1"/>
  <c r="S59" i="1"/>
  <c r="I66" i="1"/>
  <c r="S66" i="1" s="1"/>
  <c r="H93" i="1"/>
  <c r="H61" i="1"/>
  <c r="T71" i="1"/>
  <c r="U71" i="1" s="1"/>
  <c r="T92" i="1"/>
  <c r="U92" i="1" s="1"/>
  <c r="T103" i="1"/>
  <c r="U103" i="1" s="1"/>
  <c r="L90" i="1"/>
  <c r="I77" i="1"/>
  <c r="S77" i="1" s="1"/>
  <c r="I92" i="1"/>
  <c r="S92" i="1" s="1"/>
  <c r="I100" i="1"/>
  <c r="S100" i="1" s="1"/>
  <c r="H129" i="1"/>
  <c r="P51" i="1"/>
  <c r="P64" i="1"/>
  <c r="P85" i="1"/>
  <c r="O120" i="1"/>
  <c r="O23" i="1" s="1"/>
  <c r="Q120" i="1"/>
  <c r="Q23" i="1" s="1"/>
  <c r="H59" i="1"/>
  <c r="H53" i="1"/>
  <c r="H56" i="1"/>
  <c r="T62" i="1"/>
  <c r="U62" i="1" s="1"/>
  <c r="H69" i="1"/>
  <c r="H72" i="1"/>
  <c r="H75" i="1"/>
  <c r="H78" i="1"/>
  <c r="H81" i="1"/>
  <c r="T82" i="1"/>
  <c r="U82" i="1" s="1"/>
  <c r="H89" i="1"/>
  <c r="H96" i="1"/>
  <c r="T99" i="1"/>
  <c r="U99" i="1" s="1"/>
  <c r="T101" i="1"/>
  <c r="U101" i="1" s="1"/>
  <c r="N104" i="1"/>
  <c r="T126" i="1"/>
  <c r="U126" i="1" s="1"/>
  <c r="T58" i="1"/>
  <c r="U58" i="1" s="1"/>
  <c r="I65" i="1"/>
  <c r="S65" i="1" s="1"/>
  <c r="I78" i="1"/>
  <c r="S78" i="1" s="1"/>
  <c r="T52" i="1"/>
  <c r="U52" i="1" s="1"/>
  <c r="H55" i="1"/>
  <c r="T65" i="1"/>
  <c r="U65" i="1" s="1"/>
  <c r="H74" i="1"/>
  <c r="T77" i="1"/>
  <c r="U77" i="1" s="1"/>
  <c r="T83" i="1"/>
  <c r="U83" i="1" s="1"/>
  <c r="H88" i="1"/>
  <c r="H95" i="1"/>
  <c r="T100" i="1"/>
  <c r="U100" i="1" s="1"/>
  <c r="T107" i="1"/>
  <c r="U107" i="1" s="1"/>
  <c r="I52" i="1"/>
  <c r="S52" i="1" s="1"/>
  <c r="I71" i="1"/>
  <c r="S71" i="1" s="1"/>
  <c r="O104" i="1"/>
  <c r="L85" i="1"/>
  <c r="Q51" i="1"/>
  <c r="Q90" i="1"/>
  <c r="Q104" i="1"/>
  <c r="O64" i="1"/>
  <c r="I56" i="1"/>
  <c r="S56" i="1" s="1"/>
  <c r="I62" i="1"/>
  <c r="S62" i="1" s="1"/>
  <c r="I69" i="1"/>
  <c r="S69" i="1" s="1"/>
  <c r="I72" i="1"/>
  <c r="S72" i="1" s="1"/>
  <c r="I75" i="1"/>
  <c r="S75" i="1" s="1"/>
  <c r="I81" i="1"/>
  <c r="S81" i="1" s="1"/>
  <c r="O85" i="1"/>
  <c r="O90" i="1"/>
  <c r="I96" i="1"/>
  <c r="I101" i="1"/>
  <c r="S101" i="1" s="1"/>
  <c r="I105" i="1"/>
  <c r="S105" i="1" s="1"/>
  <c r="I121" i="1"/>
  <c r="S121" i="1" s="1"/>
  <c r="T61" i="1"/>
  <c r="U61" i="1" s="1"/>
  <c r="I32" i="1"/>
  <c r="S32" i="1" s="1"/>
  <c r="O46" i="1"/>
  <c r="O44" i="1" s="1"/>
  <c r="H68" i="1"/>
  <c r="H80" i="1"/>
  <c r="I29" i="1"/>
  <c r="S29" i="1" s="1"/>
  <c r="L104" i="1"/>
  <c r="M104" i="1"/>
  <c r="H30" i="1"/>
  <c r="H79" i="1"/>
  <c r="T127" i="1"/>
  <c r="U127" i="1" s="1"/>
  <c r="I48" i="1"/>
  <c r="S48" i="1" s="1"/>
  <c r="I61" i="1"/>
  <c r="S61" i="1" s="1"/>
  <c r="I80" i="1"/>
  <c r="S80" i="1" s="1"/>
  <c r="I91" i="1"/>
  <c r="S91" i="1" s="1"/>
  <c r="I127" i="1"/>
  <c r="S127" i="1" s="1"/>
  <c r="T87" i="1"/>
  <c r="U87" i="1" s="1"/>
  <c r="T102" i="1"/>
  <c r="U102" i="1" s="1"/>
  <c r="T122" i="1"/>
  <c r="U122" i="1" s="1"/>
  <c r="T133" i="1"/>
  <c r="U133" i="1" s="1"/>
  <c r="T32" i="1"/>
  <c r="U32" i="1" s="1"/>
  <c r="L46" i="1"/>
  <c r="L44" i="1" s="1"/>
  <c r="L51" i="1"/>
  <c r="L64" i="1"/>
  <c r="P90" i="1"/>
  <c r="P104" i="1"/>
  <c r="H60" i="1"/>
  <c r="H73" i="1"/>
  <c r="H130" i="1"/>
  <c r="I60" i="1"/>
  <c r="S60" i="1" s="1"/>
  <c r="I67" i="1"/>
  <c r="S67" i="1" s="1"/>
  <c r="I73" i="1"/>
  <c r="S73" i="1" s="1"/>
  <c r="I79" i="1"/>
  <c r="S79" i="1" s="1"/>
  <c r="I87" i="1"/>
  <c r="S87" i="1" s="1"/>
  <c r="I94" i="1"/>
  <c r="S94" i="1" s="1"/>
  <c r="I102" i="1"/>
  <c r="S102" i="1" s="1"/>
  <c r="I131" i="1"/>
  <c r="S131" i="1" s="1"/>
  <c r="I133" i="1"/>
  <c r="S133" i="1" s="1"/>
  <c r="J46" i="1"/>
  <c r="J44" i="1" s="1"/>
  <c r="N64" i="1"/>
  <c r="T76" i="1"/>
  <c r="U76" i="1" s="1"/>
  <c r="T79" i="1"/>
  <c r="U79" i="1" s="1"/>
  <c r="J85" i="1"/>
  <c r="T106" i="1"/>
  <c r="U106" i="1" s="1"/>
  <c r="T130" i="1"/>
  <c r="U130" i="1" s="1"/>
  <c r="K31" i="1"/>
  <c r="K28" i="1" s="1"/>
  <c r="K85" i="1"/>
  <c r="K90" i="1"/>
  <c r="T86" i="1"/>
  <c r="U86" i="1" s="1"/>
  <c r="M46" i="1"/>
  <c r="M44" i="1" s="1"/>
  <c r="H125" i="1"/>
  <c r="H131" i="1"/>
  <c r="H136" i="1"/>
  <c r="T74" i="1"/>
  <c r="U74" i="1" s="1"/>
  <c r="I30" i="1"/>
  <c r="S30" i="1" s="1"/>
  <c r="I35" i="1"/>
  <c r="S35" i="1" s="1"/>
  <c r="M51" i="1"/>
  <c r="I57" i="1"/>
  <c r="S57" i="1" s="1"/>
  <c r="I70" i="1"/>
  <c r="S70" i="1" s="1"/>
  <c r="I76" i="1"/>
  <c r="S76" i="1" s="1"/>
  <c r="I99" i="1"/>
  <c r="I122" i="1"/>
  <c r="S122" i="1" s="1"/>
  <c r="I137" i="1"/>
  <c r="S137" i="1" s="1"/>
  <c r="T30" i="1"/>
  <c r="U30" i="1" s="1"/>
  <c r="T63" i="1"/>
  <c r="U63" i="1" s="1"/>
  <c r="T70" i="1"/>
  <c r="U70" i="1" s="1"/>
  <c r="T91" i="1"/>
  <c r="U91" i="1" s="1"/>
  <c r="J104" i="1"/>
  <c r="O31" i="1"/>
  <c r="O28" i="1" s="1"/>
  <c r="T53" i="1"/>
  <c r="U53" i="1" s="1"/>
  <c r="T135" i="1"/>
  <c r="U135" i="1" s="1"/>
  <c r="H101" i="1"/>
  <c r="M31" i="1"/>
  <c r="M28" i="1" s="1"/>
  <c r="O51" i="1"/>
  <c r="T33" i="1"/>
  <c r="U33" i="1" s="1"/>
  <c r="T56" i="1"/>
  <c r="U56" i="1" s="1"/>
  <c r="H58" i="1"/>
  <c r="J64" i="1"/>
  <c r="H71" i="1"/>
  <c r="H77" i="1"/>
  <c r="T78" i="1"/>
  <c r="U78" i="1" s="1"/>
  <c r="T81" i="1"/>
  <c r="U81" i="1" s="1"/>
  <c r="H83" i="1"/>
  <c r="H92" i="1"/>
  <c r="T93" i="1"/>
  <c r="U93" i="1" s="1"/>
  <c r="T96" i="1"/>
  <c r="U96" i="1" s="1"/>
  <c r="H100" i="1"/>
  <c r="T121" i="1"/>
  <c r="U121" i="1" s="1"/>
  <c r="I107" i="1"/>
  <c r="S107" i="1" s="1"/>
  <c r="H67" i="1"/>
  <c r="H94" i="1"/>
  <c r="H102" i="1"/>
  <c r="H137" i="1"/>
  <c r="I34" i="1"/>
  <c r="S34" i="1" s="1"/>
  <c r="I55" i="1"/>
  <c r="S55" i="1" s="1"/>
  <c r="I63" i="1"/>
  <c r="S63" i="1" s="1"/>
  <c r="I68" i="1"/>
  <c r="S68" i="1" s="1"/>
  <c r="I74" i="1"/>
  <c r="S74" i="1" s="1"/>
  <c r="I82" i="1"/>
  <c r="S82" i="1" s="1"/>
  <c r="I88" i="1"/>
  <c r="S88" i="1" s="1"/>
  <c r="I95" i="1"/>
  <c r="S95" i="1" s="1"/>
  <c r="I103" i="1"/>
  <c r="S103" i="1" s="1"/>
  <c r="I125" i="1"/>
  <c r="S125" i="1" s="1"/>
  <c r="I130" i="1"/>
  <c r="S130" i="1" s="1"/>
  <c r="I136" i="1"/>
  <c r="S136" i="1" s="1"/>
  <c r="T80" i="1"/>
  <c r="U80" i="1" s="1"/>
  <c r="T54" i="1"/>
  <c r="U54" i="1" s="1"/>
  <c r="T57" i="1"/>
  <c r="U57" i="1" s="1"/>
  <c r="T94" i="1"/>
  <c r="U94" i="1" s="1"/>
  <c r="J120" i="1"/>
  <c r="J23" i="1" s="1"/>
  <c r="T136" i="1"/>
  <c r="U136" i="1" s="1"/>
  <c r="T66" i="1"/>
  <c r="U66" i="1" s="1"/>
  <c r="T89" i="1"/>
  <c r="U89" i="1" s="1"/>
  <c r="N85" i="1"/>
  <c r="Q85" i="1"/>
  <c r="I33" i="1"/>
  <c r="S33" i="1" s="1"/>
  <c r="T35" i="1"/>
  <c r="U35" i="1" s="1"/>
  <c r="T95" i="1"/>
  <c r="U95" i="1" s="1"/>
  <c r="J31" i="1"/>
  <c r="J28" i="1" s="1"/>
  <c r="J51" i="1"/>
  <c r="H121" i="1"/>
  <c r="H120" i="1" s="1"/>
  <c r="H23" i="1" s="1"/>
  <c r="L31" i="1"/>
  <c r="L28" i="1" s="1"/>
  <c r="N120" i="1"/>
  <c r="N23" i="1" s="1"/>
  <c r="I53" i="1"/>
  <c r="T60" i="1"/>
  <c r="U60" i="1" s="1"/>
  <c r="M90" i="1"/>
  <c r="T73" i="1"/>
  <c r="U73" i="1" s="1"/>
  <c r="I106" i="1"/>
  <c r="T69" i="1"/>
  <c r="U69" i="1" s="1"/>
  <c r="S86" i="1"/>
  <c r="S129" i="1"/>
  <c r="H31" i="1"/>
  <c r="H28" i="1" s="1"/>
  <c r="H52" i="1"/>
  <c r="H65" i="1"/>
  <c r="H107" i="1"/>
  <c r="H134" i="1"/>
  <c r="N51" i="1"/>
  <c r="S134" i="1"/>
  <c r="T132" i="1"/>
  <c r="U132" i="1" s="1"/>
  <c r="K51" i="1"/>
  <c r="H46" i="1"/>
  <c r="H44" i="1" s="1"/>
  <c r="H62" i="1"/>
  <c r="H105" i="1"/>
  <c r="T55" i="1"/>
  <c r="U55" i="1" s="1"/>
  <c r="T67" i="1"/>
  <c r="U67" i="1" s="1"/>
  <c r="M85" i="1"/>
  <c r="H87" i="1"/>
  <c r="T48" i="1"/>
  <c r="U48" i="1" s="1"/>
  <c r="M64" i="1"/>
  <c r="K104" i="1"/>
  <c r="I54" i="1"/>
  <c r="S54" i="1" s="1"/>
  <c r="T75" i="1"/>
  <c r="U75" i="1" s="1"/>
  <c r="T88" i="1"/>
  <c r="U88" i="1" s="1"/>
  <c r="H103" i="1"/>
  <c r="K64" i="1"/>
  <c r="T105" i="1"/>
  <c r="U105" i="1" s="1"/>
  <c r="K46" i="1"/>
  <c r="S96" i="1"/>
  <c r="S126" i="1"/>
  <c r="S138" i="1"/>
  <c r="I89" i="1"/>
  <c r="S89" i="1" s="1"/>
  <c r="T68" i="1"/>
  <c r="U68" i="1" s="1"/>
  <c r="L120" i="1"/>
  <c r="L23" i="1" s="1"/>
  <c r="J90" i="1"/>
  <c r="S93" i="1"/>
  <c r="S135" i="1"/>
  <c r="E120" i="1"/>
  <c r="E23" i="1" s="1"/>
  <c r="S58" i="1"/>
  <c r="S83" i="1"/>
  <c r="S128" i="1"/>
  <c r="E46" i="1"/>
  <c r="E44" i="1" s="1"/>
  <c r="E104" i="1"/>
  <c r="G31" i="1"/>
  <c r="G28" i="1" s="1"/>
  <c r="E90" i="1"/>
  <c r="S47" i="1"/>
  <c r="S132" i="1"/>
  <c r="G90" i="1"/>
  <c r="E85" i="1"/>
  <c r="G85" i="1"/>
  <c r="G104" i="1"/>
  <c r="E51" i="1"/>
  <c r="G46" i="1"/>
  <c r="G44" i="1" s="1"/>
  <c r="G51" i="1"/>
  <c r="G64" i="1"/>
  <c r="E64" i="1"/>
  <c r="E31" i="1"/>
  <c r="E28" i="1" s="1"/>
  <c r="T29" i="1"/>
  <c r="U29" i="1" s="1"/>
  <c r="R124" i="1"/>
  <c r="R25" i="1" s="1"/>
  <c r="Q124" i="1"/>
  <c r="Q25" i="1" s="1"/>
  <c r="P124" i="1"/>
  <c r="P25" i="1" s="1"/>
  <c r="O124" i="1"/>
  <c r="O25" i="1" s="1"/>
  <c r="N124" i="1"/>
  <c r="N25" i="1" s="1"/>
  <c r="M124" i="1"/>
  <c r="M25" i="1" s="1"/>
  <c r="L124" i="1"/>
  <c r="L25" i="1" s="1"/>
  <c r="K124" i="1"/>
  <c r="K25" i="1" s="1"/>
  <c r="J124" i="1"/>
  <c r="J25" i="1" s="1"/>
  <c r="G124" i="1"/>
  <c r="G25" i="1" s="1"/>
  <c r="F124" i="1"/>
  <c r="F25" i="1" s="1"/>
  <c r="E124" i="1"/>
  <c r="E25" i="1" s="1"/>
  <c r="D124" i="1"/>
  <c r="D25" i="1" s="1"/>
  <c r="R117" i="1"/>
  <c r="R22" i="1" s="1"/>
  <c r="Q117" i="1"/>
  <c r="Q22" i="1" s="1"/>
  <c r="P117" i="1"/>
  <c r="P22" i="1" s="1"/>
  <c r="O117" i="1"/>
  <c r="O22" i="1" s="1"/>
  <c r="M117" i="1"/>
  <c r="M22" i="1" s="1"/>
  <c r="L117" i="1"/>
  <c r="L22" i="1" s="1"/>
  <c r="K117" i="1"/>
  <c r="K22" i="1" s="1"/>
  <c r="J117" i="1"/>
  <c r="J22" i="1" s="1"/>
  <c r="I117" i="1"/>
  <c r="I22" i="1" s="1"/>
  <c r="H117" i="1"/>
  <c r="H22" i="1" s="1"/>
  <c r="G117" i="1"/>
  <c r="G22" i="1" s="1"/>
  <c r="F117" i="1"/>
  <c r="F22" i="1" s="1"/>
  <c r="E117" i="1"/>
  <c r="E22" i="1" s="1"/>
  <c r="D117" i="1"/>
  <c r="D22" i="1" s="1"/>
  <c r="T111" i="1"/>
  <c r="U111" i="1" s="1"/>
  <c r="R98" i="1"/>
  <c r="Q98" i="1"/>
  <c r="P98" i="1"/>
  <c r="O98" i="1"/>
  <c r="N98" i="1"/>
  <c r="M98" i="1"/>
  <c r="L98" i="1"/>
  <c r="K98" i="1"/>
  <c r="J98" i="1"/>
  <c r="G98" i="1"/>
  <c r="F98" i="1"/>
  <c r="E98" i="1"/>
  <c r="R44" i="1"/>
  <c r="Q44" i="1"/>
  <c r="P44" i="1"/>
  <c r="N44" i="1"/>
  <c r="F44" i="1"/>
  <c r="D44" i="1"/>
  <c r="Q40" i="1"/>
  <c r="Q39" i="1" s="1"/>
  <c r="M40" i="1"/>
  <c r="M39" i="1" s="1"/>
  <c r="I40" i="1"/>
  <c r="I39" i="1" s="1"/>
  <c r="E40" i="1"/>
  <c r="E39" i="1" s="1"/>
  <c r="S40" i="1"/>
  <c r="S39" i="1" s="1"/>
  <c r="O40" i="1"/>
  <c r="O39" i="1" s="1"/>
  <c r="K40" i="1"/>
  <c r="K39" i="1" s="1"/>
  <c r="G40" i="1"/>
  <c r="G39" i="1" s="1"/>
  <c r="R40" i="1"/>
  <c r="R39" i="1" s="1"/>
  <c r="P40" i="1"/>
  <c r="P39" i="1" s="1"/>
  <c r="N40" i="1"/>
  <c r="N39" i="1" s="1"/>
  <c r="L40" i="1"/>
  <c r="L39" i="1" s="1"/>
  <c r="J40" i="1"/>
  <c r="J39" i="1" s="1"/>
  <c r="H40" i="1"/>
  <c r="H39" i="1" s="1"/>
  <c r="F40" i="1"/>
  <c r="F39" i="1" s="1"/>
  <c r="D40" i="1"/>
  <c r="D39" i="1" s="1"/>
  <c r="S36" i="1"/>
  <c r="O36" i="1"/>
  <c r="K36" i="1"/>
  <c r="G36" i="1"/>
  <c r="R36" i="1"/>
  <c r="Q36" i="1"/>
  <c r="P36" i="1"/>
  <c r="N36" i="1"/>
  <c r="M36" i="1"/>
  <c r="L36" i="1"/>
  <c r="J36" i="1"/>
  <c r="I36" i="1"/>
  <c r="H36" i="1"/>
  <c r="F36" i="1"/>
  <c r="E36" i="1"/>
  <c r="D36" i="1"/>
  <c r="R28" i="1"/>
  <c r="Q28" i="1"/>
  <c r="P28" i="1"/>
  <c r="N28" i="1"/>
  <c r="F28" i="1"/>
  <c r="D28" i="1"/>
  <c r="B18" i="1"/>
  <c r="C18" i="1" s="1"/>
  <c r="D18" i="1" s="1"/>
  <c r="E18" i="1" s="1"/>
  <c r="F18" i="1" s="1"/>
  <c r="G18" i="1" s="1"/>
  <c r="H18" i="1" s="1"/>
  <c r="I18" i="1" s="1"/>
  <c r="J18" i="1" s="1"/>
  <c r="K18" i="1" s="1"/>
  <c r="L18" i="1" s="1"/>
  <c r="M18" i="1" s="1"/>
  <c r="N18" i="1" s="1"/>
  <c r="O18" i="1" s="1"/>
  <c r="P18" i="1" s="1"/>
  <c r="Q18" i="1" s="1"/>
  <c r="R18" i="1" s="1"/>
  <c r="S18" i="1" s="1"/>
  <c r="T18" i="1" s="1"/>
  <c r="U18" i="1" s="1"/>
  <c r="V18" i="1" s="1"/>
  <c r="H85" i="1" l="1"/>
  <c r="L50" i="1"/>
  <c r="I46" i="1"/>
  <c r="I44" i="1" s="1"/>
  <c r="H90" i="1"/>
  <c r="S46" i="1"/>
  <c r="H104" i="1"/>
  <c r="H124" i="1"/>
  <c r="H25" i="1" s="1"/>
  <c r="H64" i="1"/>
  <c r="T104" i="1"/>
  <c r="U104" i="1" s="1"/>
  <c r="I120" i="1"/>
  <c r="I23" i="1" s="1"/>
  <c r="I51" i="1"/>
  <c r="I98" i="1"/>
  <c r="S99" i="1"/>
  <c r="S98" i="1" s="1"/>
  <c r="T90" i="1"/>
  <c r="U90" i="1" s="1"/>
  <c r="T46" i="1"/>
  <c r="U46" i="1" s="1"/>
  <c r="S31" i="1"/>
  <c r="S28" i="1" s="1"/>
  <c r="I90" i="1"/>
  <c r="I104" i="1"/>
  <c r="I64" i="1"/>
  <c r="I31" i="1"/>
  <c r="I28" i="1" s="1"/>
  <c r="H51" i="1"/>
  <c r="H50" i="1" s="1"/>
  <c r="I85" i="1"/>
  <c r="S120" i="1"/>
  <c r="S23" i="1" s="1"/>
  <c r="S106" i="1"/>
  <c r="S104" i="1" s="1"/>
  <c r="S53" i="1"/>
  <c r="S51" i="1" s="1"/>
  <c r="T85" i="1"/>
  <c r="U85" i="1" s="1"/>
  <c r="H98" i="1"/>
  <c r="I124" i="1"/>
  <c r="I25" i="1" s="1"/>
  <c r="S90" i="1"/>
  <c r="T120" i="1"/>
  <c r="U120" i="1" s="1"/>
  <c r="K44" i="1"/>
  <c r="K27" i="1" s="1"/>
  <c r="K20" i="1" s="1"/>
  <c r="S64" i="1"/>
  <c r="S85" i="1"/>
  <c r="S84" i="1" s="1"/>
  <c r="D50" i="1"/>
  <c r="P50" i="1"/>
  <c r="F50" i="1"/>
  <c r="J50" i="1"/>
  <c r="N50" i="1"/>
  <c r="R50" i="1"/>
  <c r="G50" i="1"/>
  <c r="K50" i="1"/>
  <c r="O50" i="1"/>
  <c r="E50" i="1"/>
  <c r="M50" i="1"/>
  <c r="Q50" i="1"/>
  <c r="I84" i="1"/>
  <c r="Q84" i="1"/>
  <c r="G84" i="1"/>
  <c r="K84" i="1"/>
  <c r="O84" i="1"/>
  <c r="G114" i="1"/>
  <c r="K114" i="1"/>
  <c r="O114" i="1"/>
  <c r="E114" i="1"/>
  <c r="I114" i="1"/>
  <c r="M114" i="1"/>
  <c r="Q114" i="1"/>
  <c r="S117" i="1"/>
  <c r="S22" i="1" s="1"/>
  <c r="F84" i="1"/>
  <c r="J84" i="1"/>
  <c r="N84" i="1"/>
  <c r="R84" i="1"/>
  <c r="D97" i="1"/>
  <c r="L97" i="1"/>
  <c r="P97" i="1"/>
  <c r="G97" i="1"/>
  <c r="F114" i="1"/>
  <c r="J114" i="1"/>
  <c r="N114" i="1"/>
  <c r="R114" i="1"/>
  <c r="S44" i="1"/>
  <c r="D114" i="1"/>
  <c r="H114" i="1"/>
  <c r="L114" i="1"/>
  <c r="P114" i="1"/>
  <c r="D84" i="1"/>
  <c r="L84" i="1"/>
  <c r="P84" i="1"/>
  <c r="E97" i="1"/>
  <c r="M97" i="1"/>
  <c r="Q97" i="1"/>
  <c r="F97" i="1"/>
  <c r="J97" i="1"/>
  <c r="R97" i="1"/>
  <c r="S124" i="1"/>
  <c r="S25" i="1" s="1"/>
  <c r="L27" i="1"/>
  <c r="L20" i="1" s="1"/>
  <c r="N27" i="1"/>
  <c r="N20" i="1" s="1"/>
  <c r="G27" i="1"/>
  <c r="G20" i="1" s="1"/>
  <c r="H27" i="1"/>
  <c r="H20" i="1" s="1"/>
  <c r="D27" i="1"/>
  <c r="D20" i="1" s="1"/>
  <c r="M27" i="1"/>
  <c r="M20" i="1" s="1"/>
  <c r="J27" i="1"/>
  <c r="J20" i="1" s="1"/>
  <c r="P27" i="1"/>
  <c r="P20" i="1" s="1"/>
  <c r="F27" i="1"/>
  <c r="F20" i="1" s="1"/>
  <c r="R27" i="1"/>
  <c r="R20" i="1" s="1"/>
  <c r="Q27" i="1"/>
  <c r="Q20" i="1" s="1"/>
  <c r="T24" i="1"/>
  <c r="U24" i="1" s="1"/>
  <c r="E27" i="1"/>
  <c r="E20" i="1" s="1"/>
  <c r="E84" i="1"/>
  <c r="M84" i="1"/>
  <c r="O97" i="1"/>
  <c r="K97" i="1"/>
  <c r="O27" i="1"/>
  <c r="O20" i="1" s="1"/>
  <c r="T28" i="1"/>
  <c r="U28" i="1" s="1"/>
  <c r="T36" i="1"/>
  <c r="U36" i="1" s="1"/>
  <c r="T38" i="1"/>
  <c r="U38" i="1" s="1"/>
  <c r="T40" i="1"/>
  <c r="U40" i="1" s="1"/>
  <c r="T42" i="1"/>
  <c r="U42" i="1" s="1"/>
  <c r="T64" i="1"/>
  <c r="U64" i="1" s="1"/>
  <c r="T109" i="1"/>
  <c r="U109" i="1" s="1"/>
  <c r="T113" i="1"/>
  <c r="U113" i="1" s="1"/>
  <c r="T123" i="1"/>
  <c r="U123" i="1" s="1"/>
  <c r="T31" i="1"/>
  <c r="U31" i="1" s="1"/>
  <c r="T37" i="1"/>
  <c r="U37" i="1" s="1"/>
  <c r="T41" i="1"/>
  <c r="U41" i="1" s="1"/>
  <c r="T45" i="1"/>
  <c r="U45" i="1" s="1"/>
  <c r="T51" i="1"/>
  <c r="U51" i="1" s="1"/>
  <c r="T112" i="1"/>
  <c r="U112" i="1" s="1"/>
  <c r="T43" i="1"/>
  <c r="U43" i="1" s="1"/>
  <c r="T98" i="1"/>
  <c r="U98" i="1" s="1"/>
  <c r="T118" i="1"/>
  <c r="U118" i="1" s="1"/>
  <c r="T124" i="1"/>
  <c r="U124" i="1" s="1"/>
  <c r="N97" i="1"/>
  <c r="N117" i="1"/>
  <c r="N22" i="1" s="1"/>
  <c r="I50" i="1" l="1"/>
  <c r="H84" i="1"/>
  <c r="I27" i="1"/>
  <c r="I20" i="1" s="1"/>
  <c r="I97" i="1"/>
  <c r="I49" i="1" s="1"/>
  <c r="I21" i="1" s="1"/>
  <c r="H97" i="1"/>
  <c r="H49" i="1" s="1"/>
  <c r="T44" i="1"/>
  <c r="U44" i="1" s="1"/>
  <c r="K49" i="1"/>
  <c r="K21" i="1" s="1"/>
  <c r="T50" i="1"/>
  <c r="U50" i="1" s="1"/>
  <c r="E49" i="1"/>
  <c r="E21" i="1" s="1"/>
  <c r="O49" i="1"/>
  <c r="O21" i="1" s="1"/>
  <c r="S27" i="1"/>
  <c r="S20" i="1" s="1"/>
  <c r="S50" i="1"/>
  <c r="Q49" i="1"/>
  <c r="T114" i="1"/>
  <c r="U114" i="1" s="1"/>
  <c r="J49" i="1"/>
  <c r="J21" i="1" s="1"/>
  <c r="R49" i="1"/>
  <c r="G49" i="1"/>
  <c r="G21" i="1" s="1"/>
  <c r="D49" i="1"/>
  <c r="D21" i="1" s="1"/>
  <c r="S97" i="1"/>
  <c r="P49" i="1"/>
  <c r="S114" i="1"/>
  <c r="T84" i="1"/>
  <c r="U84" i="1" s="1"/>
  <c r="F49" i="1"/>
  <c r="L49" i="1"/>
  <c r="M49" i="1"/>
  <c r="T25" i="1"/>
  <c r="U25" i="1" s="1"/>
  <c r="T23" i="1"/>
  <c r="U23" i="1" s="1"/>
  <c r="T27" i="1"/>
  <c r="U27" i="1" s="1"/>
  <c r="T39" i="1"/>
  <c r="U39" i="1" s="1"/>
  <c r="T117" i="1"/>
  <c r="U117" i="1" s="1"/>
  <c r="T97" i="1"/>
  <c r="U97" i="1" s="1"/>
  <c r="N49" i="1"/>
  <c r="N21" i="1" s="1"/>
  <c r="I26" i="1" l="1"/>
  <c r="J26" i="1"/>
  <c r="K26" i="1"/>
  <c r="O26" i="1"/>
  <c r="E26" i="1"/>
  <c r="M26" i="1"/>
  <c r="M21" i="1"/>
  <c r="L26" i="1"/>
  <c r="L21" i="1"/>
  <c r="L19" i="1" s="1"/>
  <c r="P26" i="1"/>
  <c r="P21" i="1"/>
  <c r="P19" i="1" s="1"/>
  <c r="R26" i="1"/>
  <c r="R21" i="1"/>
  <c r="Q26" i="1"/>
  <c r="Q21" i="1"/>
  <c r="Q19" i="1" s="1"/>
  <c r="F26" i="1"/>
  <c r="F21" i="1"/>
  <c r="F19" i="1" s="1"/>
  <c r="H26" i="1"/>
  <c r="H21" i="1"/>
  <c r="H19" i="1" s="1"/>
  <c r="J19" i="1"/>
  <c r="G19" i="1"/>
  <c r="D19" i="1"/>
  <c r="S49" i="1"/>
  <c r="G26" i="1"/>
  <c r="D26" i="1"/>
  <c r="O19" i="1"/>
  <c r="T49" i="1"/>
  <c r="U49" i="1" s="1"/>
  <c r="N26" i="1"/>
  <c r="T22" i="1"/>
  <c r="U22" i="1" s="1"/>
  <c r="T26" i="1" l="1"/>
  <c r="U26" i="1" s="1"/>
  <c r="S26" i="1"/>
  <c r="S21" i="1"/>
  <c r="S19" i="1" s="1"/>
  <c r="E19" i="1"/>
  <c r="I19" i="1"/>
  <c r="K19" i="1"/>
  <c r="R19" i="1"/>
  <c r="M19" i="1"/>
  <c r="T21" i="1"/>
  <c r="U21" i="1" s="1"/>
  <c r="T20" i="1" l="1"/>
  <c r="U20" i="1" s="1"/>
  <c r="N19" i="1"/>
  <c r="T19" i="1" s="1"/>
  <c r="U19" i="1" s="1"/>
</calcChain>
</file>

<file path=xl/sharedStrings.xml><?xml version="1.0" encoding="utf-8"?>
<sst xmlns="http://schemas.openxmlformats.org/spreadsheetml/2006/main" count="568" uniqueCount="273">
  <si>
    <t>Приложение  № 12</t>
  </si>
  <si>
    <t>к приказу Минэнерго России</t>
  </si>
  <si>
    <t>от « 25 » апреля 2018 г. № 320</t>
  </si>
  <si>
    <t>Форма 12. Отчет об исполнении плана освоения капитальных вложений по инвестиционным проектам инвестиционной программы (квартальный)</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</si>
  <si>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</si>
  <si>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</si>
  <si>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</si>
  <si>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</si>
  <si>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 xml:space="preserve">Остаток освоения капитальных вложений на конец отчетного квартала, млн рублей (без НДС) </t>
  </si>
  <si>
    <t>Отклонение от плана освоения по итогам отчетного периода</t>
  </si>
  <si>
    <t>Причины отклонений</t>
  </si>
  <si>
    <t>Всего</t>
  </si>
  <si>
    <t>I квартал</t>
  </si>
  <si>
    <t>II квартал</t>
  </si>
  <si>
    <t>III квартал</t>
  </si>
  <si>
    <t>IV квартал</t>
  </si>
  <si>
    <t>в базисном уровне цен</t>
  </si>
  <si>
    <t>в прогнозных ценах соответствующих лет</t>
  </si>
  <si>
    <t>План</t>
  </si>
  <si>
    <t xml:space="preserve"> Факт</t>
  </si>
  <si>
    <t>млн рублей
 (без НДС)</t>
  </si>
  <si>
    <t>%</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</si>
  <si>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</si>
  <si>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</si>
  <si>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</si>
  <si>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</si>
  <si>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</si>
  <si>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</si>
  <si>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</si>
  <si>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</si>
  <si>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</si>
  <si>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</si>
  <si>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</si>
  <si>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</si>
  <si>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</si>
  <si>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</si>
  <si>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</si>
  <si>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</si>
  <si>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</si>
  <si>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</si>
  <si>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</si>
  <si>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</si>
  <si>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</si>
  <si>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</si>
  <si>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</si>
  <si>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</si>
  <si>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</si>
  <si>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</si>
  <si>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</si>
  <si>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</si>
  <si>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</si>
  <si>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</si>
  <si>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</si>
  <si>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</si>
  <si>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</si>
  <si>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</si>
  <si>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</si>
  <si>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</si>
  <si>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</si>
  <si>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</si>
  <si>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</si>
  <si>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</si>
  <si>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</si>
  <si>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</si>
  <si>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</si>
  <si>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</si>
  <si>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</si>
  <si>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</si>
  <si>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</si>
  <si>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</si>
  <si>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</si>
  <si>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</si>
  <si>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</si>
  <si>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</si>
  <si>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</si>
  <si>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</si>
  <si>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</si>
  <si>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</si>
  <si>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</si>
  <si>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</si>
  <si>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</si>
  <si>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</si>
  <si>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</si>
  <si>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</si>
  <si>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</si>
  <si>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</si>
  <si>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</si>
  <si>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</si>
  <si>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</si>
  <si>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</si>
  <si>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</si>
  <si>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</si>
  <si>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</si>
  <si>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</si>
  <si>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</si>
  <si>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</si>
  <si>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</si>
  <si>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</si>
  <si>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</si>
  <si>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</si>
  <si>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</si>
  <si>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</si>
  <si>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</si>
  <si>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</si>
  <si>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</si>
  <si>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</si>
  <si>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</si>
  <si>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</si>
  <si>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</si>
  <si>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</si>
  <si>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</si>
  <si>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</si>
  <si>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</si>
  <si>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</si>
  <si>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</si>
  <si>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</si>
  <si>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</si>
  <si>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</si>
  <si>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</si>
  <si>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</si>
  <si>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</si>
  <si>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</si>
  <si>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</si>
  <si>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</si>
  <si>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</si>
  <si>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</si>
  <si>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</si>
  <si>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</si>
  <si>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</si>
  <si>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</si>
  <si>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за 1 квартал 2025 года</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</si>
  <si>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</si>
  <si>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</si>
  <si>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Фактический объем освоения капитальных вложений на  01.01.2025, года в прогнозных ценах соответствующих лет, млн. рублей 
(без НДС)</t>
  </si>
  <si>
    <t>Остаток освоения капитальных вложений на 01.01.2025 года,  млн рублей (без НДС)</t>
  </si>
  <si>
    <t>Освоение капитальных вложений 2025 года, млн. рублей (без НДС)</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</si>
  <si>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</si>
  <si>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</si>
  <si>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</si>
  <si>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</si>
  <si>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</si>
  <si>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</si>
  <si>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</si>
  <si>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</si>
  <si>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</si>
  <si>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</si>
  <si>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</si>
  <si>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</si>
  <si>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</si>
  <si>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</si>
  <si>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</si>
  <si>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</si>
  <si>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</si>
  <si>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</si>
  <si>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</si>
  <si>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</si>
  <si>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</si>
  <si>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</si>
  <si>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</si>
  <si>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</si>
  <si>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</si>
  <si>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</si>
  <si>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</si>
  <si>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</si>
  <si>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</si>
  <si>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</si>
  <si>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</si>
  <si>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</si>
  <si>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</si>
  <si>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</si>
  <si>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</si>
  <si>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</si>
  <si>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</si>
  <si>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</si>
  <si>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</si>
  <si>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</si>
  <si>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</si>
  <si>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</si>
  <si>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</si>
  <si>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</si>
  <si>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</si>
  <si>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</si>
  <si>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</si>
  <si>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</si>
  <si>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</si>
  <si>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</si>
  <si>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</si>
  <si>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</si>
  <si>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</si>
  <si>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</si>
  <si>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</si>
  <si>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</si>
  <si>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</si>
  <si>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</si>
  <si>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</si>
  <si>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</si>
  <si>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</si>
  <si>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</si>
  <si>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</si>
  <si>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</si>
  <si>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</si>
  <si>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</si>
  <si>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</si>
  <si>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</si>
  <si>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</si>
  <si>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</si>
  <si>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</si>
  <si>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</si>
  <si>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</si>
  <si>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</si>
  <si>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</si>
  <si>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</si>
  <si>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</si>
  <si>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</si>
  <si>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</si>
  <si>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</si>
  <si>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</si>
  <si>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</si>
  <si>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</si>
  <si>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</si>
  <si>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</si>
  <si>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</si>
  <si>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</si>
  <si>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</si>
  <si>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</si>
  <si>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</si>
  <si>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</si>
  <si>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</si>
  <si>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</si>
  <si>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</si>
  <si>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</si>
  <si>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</si>
  <si>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</si>
  <si>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</si>
  <si>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</si>
  <si>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</si>
  <si>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</si>
  <si>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</si>
  <si>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</si>
  <si>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</si>
  <si>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</si>
  <si>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</si>
  <si>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</si>
  <si>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</si>
  <si>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</si>
  <si>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</si>
  <si>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</si>
  <si>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</si>
  <si>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</si>
  <si>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</si>
  <si>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</si>
  <si>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</si>
  <si>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</si>
  <si>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</si>
  <si>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</si>
  <si>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</si>
  <si>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</si>
  <si>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</si>
  <si>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</si>
  <si>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</si>
  <si>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</si>
  <si>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</si>
  <si>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</si>
  <si>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</si>
  <si>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</si>
  <si>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</si>
  <si>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</si>
  <si>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</si>
  <si>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Реализация внепланового проекта в рамках вновь заключенного договора ТП</t>
  </si>
  <si>
    <t>Реализация требований ФЗ-522 с учетом фактической потребности</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</si>
  <si>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</si>
  <si>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</si>
  <si>
    <t>Отклонение по стоимости оборудования в рамках реалиации проекта в связи со снижением по итогам ТЗП, опережение графика реализации в рамках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</si>
</sst>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 _₽_-;\-* #,##0\ _₽_-;_-* &quot;-&quot;\ _₽_-;_-@_-"/>
    <numFmt numFmtId="165" formatCode="_-* #,##0.00_р_._-;\-* #,##0.00_р_._-;_-* &quot;-&quot;??_р_._-;_-@_-"/>
  </numFmts>
  <fonts count="11" x14ac:knownFonts="1">
    <font>
      <sz val="11"/>
      <color theme="1"/>
      <name val="Calibri"/>
      <family val="2"/>
      <charset val="204"/>
      <scheme val="minor"/>
    </font>
    <font>
      <sz val="12"/>
      <name val="Times New Roman"/>
      <family val="1"/>
      <charset val="204"/>
    </font>
    <font>
      <sz val="14"/>
      <name val="Times New Roman"/>
      <family val="1"/>
      <charset val="204"/>
    </font>
    <font>
      <sz val="14"/>
      <color theme="1"/>
      <name val="Times New Roman"/>
      <family val="1"/>
      <charset val="204"/>
    </font>
    <font>
      <sz val="11"/>
      <color theme="1"/>
      <name val="Calibri"/>
      <family val="2"/>
      <scheme val="minor"/>
    </font>
    <font>
      <sz val="14"/>
      <color rgb="FFFF0000"/>
      <name val="Times New Roman"/>
      <family val="1"/>
      <charset val="204"/>
    </font>
    <font>
      <b/>
      <sz val="14"/>
      <color theme="0"/>
      <name val="Times New Roman"/>
      <family val="1"/>
      <charset val="204"/>
    </font>
    <font>
      <sz val="14"/>
      <color theme="0"/>
      <name val="Times New Roman"/>
      <family val="1"/>
      <charset val="204"/>
    </font>
    <font>
      <sz val="12"/>
      <color theme="1"/>
      <name val="Times New Roman"/>
      <family val="1"/>
      <charset val="204"/>
    </font>
    <font>
      <sz val="12"/>
      <color theme="3" tint="0.39997558519241921"/>
      <name val="Times New Roman"/>
      <family val="1"/>
      <charset val="204"/>
    </font>
    <font>
      <sz val="11"/>
      <color theme="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9" fontId="4" fillId="0" borderId="0" applyFont="0" applyFill="0" applyBorder="0" applyAlignment="0" applyProtection="0"/>
    <xf numFmtId="0" fontId="4" fillId="0" borderId="0"/>
    <xf numFmtId="165" fontId="1" fillId="0" borderId="0" applyFont="0" applyFill="0" applyBorder="0" applyAlignment="0" applyProtection="0"/>
    <xf numFmtId="43" fontId="10" fillId="0" borderId="0" applyFont="0" applyFill="0" applyBorder="0" applyAlignment="0" applyProtection="0"/>
  </cellStyleXfs>
  <cellXfs count="41">
    <xf numFmtId="0" fontId="0" fillId="0" borderId="0" xfId="0"/>
    <xf numFmtId="10" fontId="3" fillId="0" borderId="0" xfId="2" applyNumberFormat="1" applyFont="1" applyFill="1"/>
    <xf numFmtId="4" fontId="1" fillId="0" borderId="3" xfId="4" applyNumberFormat="1" applyFont="1" applyFill="1" applyBorder="1" applyAlignment="1">
      <alignment horizontal="center" vertical="center" wrapText="1"/>
    </xf>
    <xf numFmtId="4" fontId="1" fillId="0" borderId="10" xfId="4" applyNumberFormat="1" applyFont="1" applyFill="1" applyBorder="1" applyAlignment="1">
      <alignment horizontal="center" vertical="center" wrapText="1"/>
    </xf>
    <xf numFmtId="43" fontId="1" fillId="0" borderId="0" xfId="5" applyFont="1" applyFill="1" applyAlignment="1"/>
    <xf numFmtId="0" fontId="0" fillId="0" borderId="0" xfId="0" applyFill="1"/>
    <xf numFmtId="0" fontId="2" fillId="0" borderId="0" xfId="1" applyFont="1" applyFill="1" applyAlignment="1">
      <alignment horizontal="right" vertical="center"/>
    </xf>
    <xf numFmtId="0" fontId="3" fillId="0" borderId="0" xfId="0" applyFont="1" applyFill="1"/>
    <xf numFmtId="0" fontId="2" fillId="0" borderId="0" xfId="1" applyFont="1" applyFill="1" applyAlignment="1">
      <alignment horizontal="right"/>
    </xf>
    <xf numFmtId="4" fontId="3" fillId="0" borderId="0" xfId="0" applyNumberFormat="1" applyFont="1" applyFill="1"/>
    <xf numFmtId="0" fontId="5" fillId="0" borderId="0" xfId="0" applyFont="1" applyFill="1"/>
    <xf numFmtId="0" fontId="6" fillId="0" borderId="0" xfId="0" applyFont="1" applyFill="1" applyAlignment="1">
      <alignment horizontal="right"/>
    </xf>
    <xf numFmtId="0" fontId="3" fillId="0" borderId="0" xfId="0" applyFont="1" applyFill="1" applyAlignment="1">
      <alignment horizontal="left"/>
    </xf>
    <xf numFmtId="0" fontId="5" fillId="0" borderId="0" xfId="0" applyFont="1" applyFill="1" applyAlignment="1">
      <alignment horizontal="center" vertical="center"/>
    </xf>
    <xf numFmtId="0" fontId="7" fillId="0" borderId="0" xfId="0" applyFont="1" applyFill="1" applyAlignment="1">
      <alignment horizontal="right"/>
    </xf>
    <xf numFmtId="164" fontId="3" fillId="0" borderId="0" xfId="0" applyNumberFormat="1" applyFont="1" applyFill="1"/>
    <xf numFmtId="164" fontId="2" fillId="0" borderId="0" xfId="0" applyNumberFormat="1" applyFont="1" applyFill="1"/>
    <xf numFmtId="0" fontId="8" fillId="0" borderId="0" xfId="0" applyFont="1" applyFill="1" applyAlignment="1">
      <alignment horizontal="center" vertical="center"/>
    </xf>
    <xf numFmtId="0" fontId="9" fillId="0" borderId="0" xfId="0" applyFont="1" applyFill="1" applyAlignment="1">
      <alignment horizontal="center" vertical="center"/>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1" fillId="0" borderId="0" xfId="0" applyFont="1" applyFill="1"/>
    <xf numFmtId="49" fontId="1" fillId="0" borderId="3" xfId="3" applyNumberFormat="1" applyFont="1" applyFill="1" applyBorder="1" applyAlignment="1">
      <alignment horizontal="center" vertical="center" wrapText="1"/>
    </xf>
    <xf numFmtId="0" fontId="1" fillId="0" borderId="3" xfId="3" applyFont="1" applyFill="1" applyBorder="1" applyAlignment="1">
      <alignment horizontal="left" vertical="center" wrapText="1"/>
    </xf>
    <xf numFmtId="0" fontId="1" fillId="0" borderId="3" xfId="3" applyFont="1" applyFill="1" applyBorder="1" applyAlignment="1">
      <alignment horizontal="center" vertical="center" wrapText="1"/>
    </xf>
    <xf numFmtId="4" fontId="1" fillId="0" borderId="3" xfId="3" applyNumberFormat="1" applyFont="1" applyFill="1" applyBorder="1" applyAlignment="1">
      <alignment horizontal="center" vertical="center" wrapText="1"/>
    </xf>
    <xf numFmtId="2" fontId="1" fillId="0" borderId="3" xfId="3" applyNumberFormat="1"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10" xfId="3" applyFont="1" applyFill="1" applyBorder="1" applyAlignment="1">
      <alignment horizontal="left" vertical="center" wrapText="1"/>
    </xf>
    <xf numFmtId="49" fontId="1" fillId="0" borderId="10" xfId="3"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cellXfs>
  <cellStyles count="6">
    <cellStyle name="Обычный" xfId="0" builtinId="0"/>
    <cellStyle name="Обычный 3 2 5 6" xfId="1" xr:uid="{00000000-0005-0000-0000-000001000000}"/>
    <cellStyle name="Обычный 7" xfId="3" xr:uid="{00000000-0005-0000-0000-000002000000}"/>
    <cellStyle name="Процентный 4" xfId="2" xr:uid="{00000000-0005-0000-0000-000003000000}"/>
    <cellStyle name="Финансовый" xfId="5" builtinId="3"/>
    <cellStyle name="Финансовый 4"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V153"/>
  <sheetViews>
    <sheetView showGridLines="0" tabSelected="1" zoomScale="60" zoomScaleNormal="60" workbookViewId="0">
      <pane xSplit="3" ySplit="18" topLeftCell="D109" activePane="bottomRight" state="frozen"/>
      <selection pane="topRight" activeCell="D1" sqref="D1"/>
      <selection pane="bottomLeft" activeCell="A19" sqref="A19"/>
      <selection pane="bottomRight" activeCell="B18" sqref="A18:XFD18"/>
    </sheetView>
  </sheetViews>
  <sheetFormatPr defaultColWidth="9.140625" defaultRowHeight="15.75" x14ac:dyDescent="0.25"/>
  <cols>
    <col min="1" max="1" width="21.28515625" style="21" customWidth="1"/>
    <col min="2" max="2" width="84.7109375" style="21" customWidth="1"/>
    <col min="3" max="3" width="23.28515625" style="21" customWidth="1"/>
    <col min="4" max="4" width="29.140625" style="21" customWidth="1"/>
    <col min="5" max="5" width="25" style="21" customWidth="1"/>
    <col min="6" max="6" width="20" style="21" customWidth="1"/>
    <col min="7" max="7" width="22.28515625" style="21" customWidth="1"/>
    <col min="8" max="8" width="18.42578125" style="21" customWidth="1"/>
    <col min="9" max="9" width="22.140625" style="21" customWidth="1"/>
    <col min="10" max="10" width="18.42578125" style="21" customWidth="1"/>
    <col min="11" max="11" width="18" style="21" customWidth="1"/>
    <col min="12" max="12" width="21.85546875" style="21" customWidth="1"/>
    <col min="13" max="13" width="18.42578125" style="21" customWidth="1"/>
    <col min="14" max="14" width="21.140625" style="21" customWidth="1"/>
    <col min="15" max="16" width="19.140625" style="21" customWidth="1"/>
    <col min="17" max="17" width="19.85546875" style="21" customWidth="1"/>
    <col min="18" max="18" width="19.140625" style="21" customWidth="1"/>
    <col min="19" max="19" width="22.7109375" style="21" customWidth="1"/>
    <col min="20" max="20" width="20" style="21" customWidth="1"/>
    <col min="21" max="21" width="20.42578125" style="21" customWidth="1"/>
    <col min="22" max="22" width="74.140625" style="21" customWidth="1"/>
    <col min="23" max="16384" width="9.140625" style="21"/>
  </cols>
  <sheetData>
    <row r="1" spans="1:22" s="7" customFormat="1" ht="15" customHeight="1" x14ac:dyDescent="0.3">
      <c r="A1" s="5"/>
      <c r="B1" s="5"/>
      <c r="C1" s="5"/>
      <c r="D1" s="5"/>
      <c r="E1" s="5"/>
      <c r="F1" s="5"/>
      <c r="G1" s="5"/>
      <c r="H1" s="5"/>
      <c r="I1" s="5"/>
      <c r="J1" s="5"/>
      <c r="K1" s="5"/>
      <c r="L1" s="5"/>
      <c r="M1" s="5"/>
      <c r="N1" s="5"/>
      <c r="O1" s="5"/>
      <c r="P1" s="5"/>
      <c r="Q1" s="5"/>
      <c r="R1" s="5"/>
      <c r="S1" s="5"/>
      <c r="T1" s="5"/>
      <c r="U1" s="5"/>
      <c r="V1" s="6" t="s">
        <v>0</v>
      </c>
    </row>
    <row r="2" spans="1:22" s="7" customFormat="1" ht="15" customHeight="1" x14ac:dyDescent="0.3">
      <c r="A2" s="5"/>
      <c r="B2" s="5"/>
      <c r="C2" s="5"/>
      <c r="D2" s="5"/>
      <c r="E2" s="5"/>
      <c r="F2" s="5"/>
      <c r="G2" s="5"/>
      <c r="H2" s="5"/>
      <c r="I2" s="5"/>
      <c r="J2" s="5"/>
      <c r="K2" s="5"/>
      <c r="L2" s="5"/>
      <c r="M2" s="5"/>
      <c r="N2" s="5"/>
      <c r="O2" s="5"/>
      <c r="P2" s="5"/>
      <c r="Q2" s="5"/>
      <c r="R2" s="5"/>
      <c r="S2" s="5"/>
      <c r="T2" s="5"/>
      <c r="U2" s="5"/>
      <c r="V2" s="8" t="s">
        <v>1</v>
      </c>
    </row>
    <row r="3" spans="1:22" s="7" customFormat="1" ht="15" customHeight="1" x14ac:dyDescent="0.3">
      <c r="A3" s="5"/>
      <c r="B3" s="5"/>
      <c r="C3" s="5"/>
      <c r="D3" s="5"/>
      <c r="E3" s="5"/>
      <c r="F3" s="5"/>
      <c r="G3" s="5"/>
      <c r="H3" s="5"/>
      <c r="I3" s="5"/>
      <c r="J3" s="5"/>
      <c r="K3" s="5"/>
      <c r="L3" s="5"/>
      <c r="M3" s="5"/>
      <c r="N3" s="5"/>
      <c r="O3" s="5"/>
      <c r="P3" s="5"/>
      <c r="Q3" s="5"/>
      <c r="R3" s="5"/>
      <c r="S3" s="5"/>
      <c r="T3" s="5"/>
      <c r="U3" s="5"/>
      <c r="V3" s="8" t="s">
        <v>2</v>
      </c>
    </row>
    <row r="4" spans="1:22" s="7" customFormat="1" ht="15" customHeight="1" x14ac:dyDescent="0.3">
      <c r="A4" s="7" t="s">
        <v>3</v>
      </c>
    </row>
    <row r="5" spans="1:22" s="7" customFormat="1" ht="15" customHeight="1" x14ac:dyDescent="0.3">
      <c r="A5" s="7" t="s">
        <v>130</v>
      </c>
      <c r="R5" s="9"/>
      <c r="S5" s="9"/>
      <c r="T5" s="9"/>
    </row>
    <row r="6" spans="1:22" s="7" customFormat="1" ht="15" customHeight="1" x14ac:dyDescent="0.3">
      <c r="R6" s="1"/>
    </row>
    <row r="7" spans="1:22" s="7" customFormat="1" ht="15" customHeight="1" x14ac:dyDescent="0.3">
      <c r="A7" s="7" t="s">
        <v>119</v>
      </c>
    </row>
    <row r="8" spans="1:22" s="7" customFormat="1" ht="15" customHeight="1" x14ac:dyDescent="0.3">
      <c r="J8" s="9"/>
    </row>
    <row r="9" spans="1:22" s="7" customFormat="1" ht="15" customHeight="1" x14ac:dyDescent="0.3">
      <c r="A9" s="7" t="s">
        <v>131</v>
      </c>
      <c r="D9" s="10"/>
      <c r="J9" s="9"/>
      <c r="V9" s="11"/>
    </row>
    <row r="10" spans="1:22" s="7" customFormat="1" ht="15" customHeight="1" x14ac:dyDescent="0.3">
      <c r="A10" s="12"/>
      <c r="D10" s="13"/>
      <c r="V10" s="14"/>
    </row>
    <row r="11" spans="1:22" s="7" customFormat="1" ht="15" customHeight="1" x14ac:dyDescent="0.3">
      <c r="A11" s="7" t="s">
        <v>132</v>
      </c>
      <c r="D11" s="15"/>
      <c r="E11" s="15"/>
      <c r="F11" s="15"/>
      <c r="G11" s="16"/>
      <c r="H11" s="15"/>
      <c r="I11" s="15"/>
      <c r="J11" s="15"/>
      <c r="K11" s="15"/>
      <c r="L11" s="15"/>
      <c r="M11" s="15"/>
      <c r="N11" s="15"/>
      <c r="O11" s="15"/>
      <c r="P11" s="15"/>
      <c r="Q11" s="15"/>
      <c r="R11" s="15"/>
      <c r="S11" s="15"/>
      <c r="T11" s="15"/>
      <c r="V11" s="14"/>
    </row>
    <row r="12" spans="1:22" s="17" customFormat="1" ht="15" customHeight="1" x14ac:dyDescent="0.25">
      <c r="B12" s="18"/>
      <c r="C12" s="18"/>
      <c r="D12" s="18"/>
      <c r="E12" s="18"/>
      <c r="G12" s="18"/>
      <c r="H12" s="18"/>
      <c r="I12" s="18"/>
      <c r="J12" s="18"/>
      <c r="K12" s="18"/>
      <c r="L12" s="18"/>
      <c r="M12" s="18"/>
      <c r="N12" s="18"/>
      <c r="O12" s="18"/>
      <c r="P12" s="18"/>
      <c r="Q12" s="18"/>
      <c r="S12" s="18"/>
    </row>
    <row r="13" spans="1:22" s="7" customFormat="1" ht="15" customHeight="1" x14ac:dyDescent="0.3">
      <c r="A13" s="36" t="s">
        <v>4</v>
      </c>
      <c r="B13" s="36" t="s">
        <v>5</v>
      </c>
      <c r="C13" s="36" t="s">
        <v>6</v>
      </c>
      <c r="D13" s="30" t="s">
        <v>7</v>
      </c>
      <c r="E13" s="39" t="s">
        <v>133</v>
      </c>
      <c r="F13" s="30" t="s">
        <v>134</v>
      </c>
      <c r="G13" s="31"/>
      <c r="H13" s="39" t="s">
        <v>135</v>
      </c>
      <c r="I13" s="39"/>
      <c r="J13" s="39"/>
      <c r="K13" s="39"/>
      <c r="L13" s="39"/>
      <c r="M13" s="39"/>
      <c r="N13" s="39"/>
      <c r="O13" s="39"/>
      <c r="P13" s="39"/>
      <c r="Q13" s="39"/>
      <c r="R13" s="30" t="s">
        <v>8</v>
      </c>
      <c r="S13" s="31"/>
      <c r="T13" s="30" t="s">
        <v>9</v>
      </c>
      <c r="U13" s="31"/>
      <c r="V13" s="40" t="s">
        <v>10</v>
      </c>
    </row>
    <row r="14" spans="1:22" s="7" customFormat="1" ht="15" customHeight="1" x14ac:dyDescent="0.3">
      <c r="A14" s="37"/>
      <c r="B14" s="37"/>
      <c r="C14" s="37"/>
      <c r="D14" s="32"/>
      <c r="E14" s="39"/>
      <c r="F14" s="32"/>
      <c r="G14" s="33"/>
      <c r="H14" s="39"/>
      <c r="I14" s="39"/>
      <c r="J14" s="39"/>
      <c r="K14" s="39"/>
      <c r="L14" s="39"/>
      <c r="M14" s="39"/>
      <c r="N14" s="39"/>
      <c r="O14" s="39"/>
      <c r="P14" s="39"/>
      <c r="Q14" s="39"/>
      <c r="R14" s="32"/>
      <c r="S14" s="33"/>
      <c r="T14" s="32"/>
      <c r="U14" s="33"/>
      <c r="V14" s="40"/>
    </row>
    <row r="15" spans="1:22" s="7" customFormat="1" ht="15" customHeight="1" x14ac:dyDescent="0.3">
      <c r="A15" s="37"/>
      <c r="B15" s="37"/>
      <c r="C15" s="37"/>
      <c r="D15" s="32"/>
      <c r="E15" s="39"/>
      <c r="F15" s="32"/>
      <c r="G15" s="33"/>
      <c r="H15" s="30" t="s">
        <v>11</v>
      </c>
      <c r="I15" s="31"/>
      <c r="J15" s="30" t="s">
        <v>12</v>
      </c>
      <c r="K15" s="31"/>
      <c r="L15" s="30" t="s">
        <v>13</v>
      </c>
      <c r="M15" s="31"/>
      <c r="N15" s="30" t="s">
        <v>14</v>
      </c>
      <c r="O15" s="31"/>
      <c r="P15" s="30" t="s">
        <v>15</v>
      </c>
      <c r="Q15" s="31"/>
      <c r="R15" s="32"/>
      <c r="S15" s="33"/>
      <c r="T15" s="32"/>
      <c r="U15" s="33"/>
      <c r="V15" s="40"/>
    </row>
    <row r="16" spans="1:22" s="7" customFormat="1" ht="15" customHeight="1" x14ac:dyDescent="0.3">
      <c r="A16" s="37"/>
      <c r="B16" s="37"/>
      <c r="C16" s="37"/>
      <c r="D16" s="32"/>
      <c r="E16" s="39"/>
      <c r="F16" s="34"/>
      <c r="G16" s="35"/>
      <c r="H16" s="34"/>
      <c r="I16" s="35"/>
      <c r="J16" s="34"/>
      <c r="K16" s="35"/>
      <c r="L16" s="34"/>
      <c r="M16" s="35"/>
      <c r="N16" s="34"/>
      <c r="O16" s="35"/>
      <c r="P16" s="34"/>
      <c r="Q16" s="35"/>
      <c r="R16" s="34"/>
      <c r="S16" s="35"/>
      <c r="T16" s="34"/>
      <c r="U16" s="35"/>
      <c r="V16" s="40"/>
    </row>
    <row r="17" spans="1:22" s="7" customFormat="1" ht="136.5" customHeight="1" x14ac:dyDescent="0.3">
      <c r="A17" s="38"/>
      <c r="B17" s="38"/>
      <c r="C17" s="38"/>
      <c r="D17" s="34"/>
      <c r="E17" s="39"/>
      <c r="F17" s="19" t="s">
        <v>16</v>
      </c>
      <c r="G17" s="19" t="s">
        <v>17</v>
      </c>
      <c r="H17" s="19" t="s">
        <v>18</v>
      </c>
      <c r="I17" s="19" t="s">
        <v>19</v>
      </c>
      <c r="J17" s="19" t="s">
        <v>18</v>
      </c>
      <c r="K17" s="19" t="s">
        <v>19</v>
      </c>
      <c r="L17" s="19" t="s">
        <v>18</v>
      </c>
      <c r="M17" s="19" t="s">
        <v>19</v>
      </c>
      <c r="N17" s="19" t="s">
        <v>18</v>
      </c>
      <c r="O17" s="19" t="s">
        <v>19</v>
      </c>
      <c r="P17" s="19" t="s">
        <v>18</v>
      </c>
      <c r="Q17" s="19" t="s">
        <v>19</v>
      </c>
      <c r="R17" s="19" t="s">
        <v>16</v>
      </c>
      <c r="S17" s="19" t="s">
        <v>17</v>
      </c>
      <c r="T17" s="19" t="s">
        <v>20</v>
      </c>
      <c r="U17" s="19" t="s">
        <v>21</v>
      </c>
      <c r="V17" s="40"/>
    </row>
    <row r="18" spans="1:22" ht="15.75" customHeight="1" x14ac:dyDescent="0.25">
      <c r="A18" s="20">
        <v>1</v>
      </c>
      <c r="B18" s="20">
        <f t="shared" ref="B18:V18" si="0">A18+1</f>
        <v>2</v>
      </c>
      <c r="C18" s="20">
        <f t="shared" si="0"/>
        <v>3</v>
      </c>
      <c r="D18" s="20">
        <f t="shared" si="0"/>
        <v>4</v>
      </c>
      <c r="E18" s="20">
        <f>D18+1</f>
        <v>5</v>
      </c>
      <c r="F18" s="20">
        <f>E18+1</f>
        <v>6</v>
      </c>
      <c r="G18" s="20">
        <f t="shared" si="0"/>
        <v>7</v>
      </c>
      <c r="H18" s="20">
        <f>G18+1</f>
        <v>8</v>
      </c>
      <c r="I18" s="20">
        <f t="shared" si="0"/>
        <v>9</v>
      </c>
      <c r="J18" s="20">
        <f t="shared" si="0"/>
        <v>10</v>
      </c>
      <c r="K18" s="20">
        <f t="shared" si="0"/>
        <v>11</v>
      </c>
      <c r="L18" s="20">
        <f t="shared" si="0"/>
        <v>12</v>
      </c>
      <c r="M18" s="20">
        <f t="shared" si="0"/>
        <v>13</v>
      </c>
      <c r="N18" s="20">
        <f t="shared" si="0"/>
        <v>14</v>
      </c>
      <c r="O18" s="20">
        <f t="shared" si="0"/>
        <v>15</v>
      </c>
      <c r="P18" s="20">
        <f t="shared" si="0"/>
        <v>16</v>
      </c>
      <c r="Q18" s="20">
        <f t="shared" si="0"/>
        <v>17</v>
      </c>
      <c r="R18" s="20">
        <f t="shared" si="0"/>
        <v>18</v>
      </c>
      <c r="S18" s="20">
        <f t="shared" si="0"/>
        <v>19</v>
      </c>
      <c r="T18" s="20">
        <f>S18+1</f>
        <v>20</v>
      </c>
      <c r="U18" s="20">
        <f t="shared" si="0"/>
        <v>21</v>
      </c>
      <c r="V18" s="20">
        <f t="shared" si="0"/>
        <v>22</v>
      </c>
    </row>
    <row r="19" spans="1:22" x14ac:dyDescent="0.25">
      <c r="A19" s="22" t="s">
        <v>22</v>
      </c>
      <c r="B19" s="23" t="s">
        <v>23</v>
      </c>
      <c r="C19" s="24" t="s">
        <v>24</v>
      </c>
      <c r="D19" s="25">
        <f>SUM(D20:D25)</f>
        <v>0</v>
      </c>
      <c r="E19" s="25">
        <f>SUM(E20:E25)</f>
        <v>44.982586339999997</v>
      </c>
      <c r="F19" s="25">
        <f>SUM(F20:F25)</f>
        <v>0</v>
      </c>
      <c r="G19" s="25">
        <f>SUM(G20:G25)</f>
        <v>545.0147398996412</v>
      </c>
      <c r="H19" s="25">
        <f t="shared" ref="H19:S19" si="1">SUM(H20:H25)</f>
        <v>193.85294879630001</v>
      </c>
      <c r="I19" s="25">
        <f t="shared" si="1"/>
        <v>22.7949296</v>
      </c>
      <c r="J19" s="25">
        <f t="shared" si="1"/>
        <v>0</v>
      </c>
      <c r="K19" s="25">
        <f t="shared" si="1"/>
        <v>22.7949296</v>
      </c>
      <c r="L19" s="25">
        <f t="shared" si="1"/>
        <v>0</v>
      </c>
      <c r="M19" s="25">
        <f>SUM(M20:M25)</f>
        <v>0</v>
      </c>
      <c r="N19" s="25">
        <f t="shared" si="1"/>
        <v>0</v>
      </c>
      <c r="O19" s="25">
        <f t="shared" si="1"/>
        <v>0</v>
      </c>
      <c r="P19" s="25">
        <f t="shared" si="1"/>
        <v>193.85294879630001</v>
      </c>
      <c r="Q19" s="25">
        <f t="shared" si="1"/>
        <v>0</v>
      </c>
      <c r="R19" s="25">
        <f t="shared" si="1"/>
        <v>0</v>
      </c>
      <c r="S19" s="25">
        <f t="shared" si="1"/>
        <v>522.21981029964115</v>
      </c>
      <c r="T19" s="25">
        <f t="shared" ref="T19:T28" si="2">IF(N19="нд","нд",(N(K19)+N(M19)+N(O19))-(N(J19)+N(L19)+N(N19)))</f>
        <v>22.7949296</v>
      </c>
      <c r="U19" s="25" t="str">
        <f t="shared" ref="U19:U28" si="3">IF(T19="нд","нд",IF(T19=0,0,IF(AND(N(J19)+N(L19)+N(N19)=0,T19&lt;&gt;0),"нд",N(T19)/(N(J19)+N(L19)+N(N19))*100)))</f>
        <v>нд</v>
      </c>
      <c r="V19" s="26" t="s">
        <v>25</v>
      </c>
    </row>
    <row r="20" spans="1:22" x14ac:dyDescent="0.25">
      <c r="A20" s="22" t="s">
        <v>26</v>
      </c>
      <c r="B20" s="23" t="s">
        <v>27</v>
      </c>
      <c r="C20" s="24" t="s">
        <v>24</v>
      </c>
      <c r="D20" s="25">
        <f>SUM(D27)</f>
        <v>0</v>
      </c>
      <c r="E20" s="25">
        <f t="shared" ref="E20:S20" si="4">SUM(E27)</f>
        <v>17.243684290000004</v>
      </c>
      <c r="F20" s="25">
        <f t="shared" si="4"/>
        <v>0</v>
      </c>
      <c r="G20" s="25">
        <f t="shared" si="4"/>
        <v>84.582723211862898</v>
      </c>
      <c r="H20" s="25">
        <f t="shared" si="4"/>
        <v>13.699115459726501</v>
      </c>
      <c r="I20" s="25">
        <f t="shared" si="4"/>
        <v>9.3865339700000003</v>
      </c>
      <c r="J20" s="25">
        <f t="shared" si="4"/>
        <v>0</v>
      </c>
      <c r="K20" s="25">
        <f t="shared" si="4"/>
        <v>9.3865339700000003</v>
      </c>
      <c r="L20" s="25">
        <f t="shared" si="4"/>
        <v>0</v>
      </c>
      <c r="M20" s="25">
        <f t="shared" si="4"/>
        <v>0</v>
      </c>
      <c r="N20" s="25">
        <f t="shared" si="4"/>
        <v>0</v>
      </c>
      <c r="O20" s="25">
        <f t="shared" si="4"/>
        <v>0</v>
      </c>
      <c r="P20" s="25">
        <f t="shared" si="4"/>
        <v>13.699115459726501</v>
      </c>
      <c r="Q20" s="25">
        <f t="shared" si="4"/>
        <v>0</v>
      </c>
      <c r="R20" s="25">
        <f t="shared" si="4"/>
        <v>0</v>
      </c>
      <c r="S20" s="25">
        <f t="shared" si="4"/>
        <v>75.196189241862896</v>
      </c>
      <c r="T20" s="25">
        <f t="shared" si="2"/>
        <v>9.3865339700000003</v>
      </c>
      <c r="U20" s="25" t="str">
        <f t="shared" si="3"/>
        <v>нд</v>
      </c>
      <c r="V20" s="26" t="s">
        <v>25</v>
      </c>
    </row>
    <row r="21" spans="1:22" x14ac:dyDescent="0.25">
      <c r="A21" s="22" t="s">
        <v>28</v>
      </c>
      <c r="B21" s="23" t="s">
        <v>29</v>
      </c>
      <c r="C21" s="24" t="s">
        <v>24</v>
      </c>
      <c r="D21" s="25">
        <f>SUM(D49)</f>
        <v>0</v>
      </c>
      <c r="E21" s="25">
        <f t="shared" ref="E21:S21" si="5">SUM(E49)</f>
        <v>6.1533032699999994</v>
      </c>
      <c r="F21" s="25">
        <f t="shared" si="5"/>
        <v>0</v>
      </c>
      <c r="G21" s="25">
        <f t="shared" si="5"/>
        <v>246.41312754151062</v>
      </c>
      <c r="H21" s="25">
        <f t="shared" si="5"/>
        <v>95.025270881106849</v>
      </c>
      <c r="I21" s="25">
        <f t="shared" si="5"/>
        <v>12.71674543</v>
      </c>
      <c r="J21" s="25">
        <f t="shared" si="5"/>
        <v>0</v>
      </c>
      <c r="K21" s="25">
        <f t="shared" si="5"/>
        <v>12.71674543</v>
      </c>
      <c r="L21" s="25">
        <f t="shared" si="5"/>
        <v>0</v>
      </c>
      <c r="M21" s="25">
        <f t="shared" si="5"/>
        <v>0</v>
      </c>
      <c r="N21" s="25">
        <f t="shared" si="5"/>
        <v>0</v>
      </c>
      <c r="O21" s="25">
        <f t="shared" si="5"/>
        <v>0</v>
      </c>
      <c r="P21" s="25">
        <f t="shared" si="5"/>
        <v>95.025270881106849</v>
      </c>
      <c r="Q21" s="25">
        <f t="shared" si="5"/>
        <v>0</v>
      </c>
      <c r="R21" s="25">
        <f t="shared" si="5"/>
        <v>0</v>
      </c>
      <c r="S21" s="25">
        <f t="shared" si="5"/>
        <v>233.69638211151059</v>
      </c>
      <c r="T21" s="25">
        <f t="shared" si="2"/>
        <v>12.71674543</v>
      </c>
      <c r="U21" s="25" t="str">
        <f t="shared" si="3"/>
        <v>нд</v>
      </c>
      <c r="V21" s="26" t="s">
        <v>25</v>
      </c>
    </row>
    <row r="22" spans="1:22" ht="31.5" x14ac:dyDescent="0.25">
      <c r="A22" s="22" t="s">
        <v>30</v>
      </c>
      <c r="B22" s="23" t="s">
        <v>31</v>
      </c>
      <c r="C22" s="24" t="s">
        <v>24</v>
      </c>
      <c r="D22" s="25">
        <f>SUM(D117)</f>
        <v>0</v>
      </c>
      <c r="E22" s="25">
        <f t="shared" ref="E22:S22" si="6">SUM(E117)</f>
        <v>0</v>
      </c>
      <c r="F22" s="25">
        <f t="shared" si="6"/>
        <v>0</v>
      </c>
      <c r="G22" s="25">
        <f t="shared" si="6"/>
        <v>0</v>
      </c>
      <c r="H22" s="25">
        <f t="shared" si="6"/>
        <v>0</v>
      </c>
      <c r="I22" s="25">
        <f t="shared" si="6"/>
        <v>0</v>
      </c>
      <c r="J22" s="25">
        <f t="shared" si="6"/>
        <v>0</v>
      </c>
      <c r="K22" s="25">
        <f t="shared" si="6"/>
        <v>0</v>
      </c>
      <c r="L22" s="25">
        <f t="shared" si="6"/>
        <v>0</v>
      </c>
      <c r="M22" s="25">
        <f t="shared" si="6"/>
        <v>0</v>
      </c>
      <c r="N22" s="25">
        <f t="shared" si="6"/>
        <v>0</v>
      </c>
      <c r="O22" s="25">
        <f t="shared" si="6"/>
        <v>0</v>
      </c>
      <c r="P22" s="25">
        <f t="shared" si="6"/>
        <v>0</v>
      </c>
      <c r="Q22" s="25">
        <f t="shared" si="6"/>
        <v>0</v>
      </c>
      <c r="R22" s="25">
        <f t="shared" si="6"/>
        <v>0</v>
      </c>
      <c r="S22" s="25">
        <f t="shared" si="6"/>
        <v>0</v>
      </c>
      <c r="T22" s="25">
        <f t="shared" si="2"/>
        <v>0</v>
      </c>
      <c r="U22" s="25">
        <f t="shared" si="3"/>
        <v>0</v>
      </c>
      <c r="V22" s="26" t="s">
        <v>25</v>
      </c>
    </row>
    <row r="23" spans="1:22" x14ac:dyDescent="0.25">
      <c r="A23" s="22" t="s">
        <v>32</v>
      </c>
      <c r="B23" s="23" t="s">
        <v>33</v>
      </c>
      <c r="C23" s="24" t="s">
        <v>24</v>
      </c>
      <c r="D23" s="25">
        <f>SUM(D120)</f>
        <v>0</v>
      </c>
      <c r="E23" s="25">
        <f t="shared" ref="E23:S23" si="7">SUM(E120)</f>
        <v>0</v>
      </c>
      <c r="F23" s="25">
        <f t="shared" si="7"/>
        <v>0</v>
      </c>
      <c r="G23" s="25">
        <f t="shared" si="7"/>
        <v>4.113304958333333</v>
      </c>
      <c r="H23" s="25">
        <f t="shared" si="7"/>
        <v>3.5799716249999993</v>
      </c>
      <c r="I23" s="25">
        <f t="shared" si="7"/>
        <v>0.47479187</v>
      </c>
      <c r="J23" s="25">
        <f t="shared" si="7"/>
        <v>0</v>
      </c>
      <c r="K23" s="25">
        <f t="shared" si="7"/>
        <v>0.47479187</v>
      </c>
      <c r="L23" s="25">
        <f t="shared" si="7"/>
        <v>0</v>
      </c>
      <c r="M23" s="25">
        <f t="shared" si="7"/>
        <v>0</v>
      </c>
      <c r="N23" s="25">
        <f t="shared" si="7"/>
        <v>0</v>
      </c>
      <c r="O23" s="25">
        <f t="shared" si="7"/>
        <v>0</v>
      </c>
      <c r="P23" s="25">
        <f t="shared" si="7"/>
        <v>3.5799716249999993</v>
      </c>
      <c r="Q23" s="25">
        <f t="shared" si="7"/>
        <v>0</v>
      </c>
      <c r="R23" s="25">
        <f t="shared" si="7"/>
        <v>0</v>
      </c>
      <c r="S23" s="25">
        <f t="shared" si="7"/>
        <v>3.6385130883333328</v>
      </c>
      <c r="T23" s="25">
        <f t="shared" si="2"/>
        <v>0.47479187</v>
      </c>
      <c r="U23" s="25" t="str">
        <f t="shared" si="3"/>
        <v>нд</v>
      </c>
      <c r="V23" s="26" t="s">
        <v>25</v>
      </c>
    </row>
    <row r="24" spans="1:22" ht="31.5" x14ac:dyDescent="0.25">
      <c r="A24" s="22" t="s">
        <v>34</v>
      </c>
      <c r="B24" s="23" t="s">
        <v>35</v>
      </c>
      <c r="C24" s="24" t="s">
        <v>24</v>
      </c>
      <c r="D24" s="25">
        <f>SUM(D123)</f>
        <v>0</v>
      </c>
      <c r="E24" s="25">
        <f t="shared" ref="E24:S24" si="8">SUM(E123)</f>
        <v>0</v>
      </c>
      <c r="F24" s="25">
        <f t="shared" si="8"/>
        <v>0</v>
      </c>
      <c r="G24" s="25">
        <f t="shared" si="8"/>
        <v>0</v>
      </c>
      <c r="H24" s="25">
        <f t="shared" si="8"/>
        <v>0</v>
      </c>
      <c r="I24" s="25">
        <f t="shared" si="8"/>
        <v>0</v>
      </c>
      <c r="J24" s="25">
        <f t="shared" si="8"/>
        <v>0</v>
      </c>
      <c r="K24" s="25">
        <f t="shared" si="8"/>
        <v>0</v>
      </c>
      <c r="L24" s="25">
        <f t="shared" si="8"/>
        <v>0</v>
      </c>
      <c r="M24" s="25">
        <f t="shared" si="8"/>
        <v>0</v>
      </c>
      <c r="N24" s="25">
        <f t="shared" si="8"/>
        <v>0</v>
      </c>
      <c r="O24" s="25">
        <f t="shared" si="8"/>
        <v>0</v>
      </c>
      <c r="P24" s="25">
        <f t="shared" si="8"/>
        <v>0</v>
      </c>
      <c r="Q24" s="25">
        <f t="shared" si="8"/>
        <v>0</v>
      </c>
      <c r="R24" s="25">
        <f t="shared" si="8"/>
        <v>0</v>
      </c>
      <c r="S24" s="25">
        <f t="shared" si="8"/>
        <v>0</v>
      </c>
      <c r="T24" s="25">
        <f t="shared" si="2"/>
        <v>0</v>
      </c>
      <c r="U24" s="25">
        <f t="shared" si="3"/>
        <v>0</v>
      </c>
      <c r="V24" s="26" t="s">
        <v>25</v>
      </c>
    </row>
    <row r="25" spans="1:22" x14ac:dyDescent="0.25">
      <c r="A25" s="22" t="s">
        <v>36</v>
      </c>
      <c r="B25" s="23" t="s">
        <v>37</v>
      </c>
      <c r="C25" s="24" t="s">
        <v>24</v>
      </c>
      <c r="D25" s="25">
        <f>SUM(D124)</f>
        <v>0</v>
      </c>
      <c r="E25" s="25">
        <f t="shared" ref="E25:S25" si="9">SUM(E124)</f>
        <v>21.585598779999998</v>
      </c>
      <c r="F25" s="25">
        <f t="shared" si="9"/>
        <v>0</v>
      </c>
      <c r="G25" s="25">
        <f t="shared" si="9"/>
        <v>209.90558418793429</v>
      </c>
      <c r="H25" s="25">
        <f t="shared" si="9"/>
        <v>81.548590830466665</v>
      </c>
      <c r="I25" s="25">
        <f t="shared" si="9"/>
        <v>0.21685832999999999</v>
      </c>
      <c r="J25" s="25">
        <f t="shared" si="9"/>
        <v>0</v>
      </c>
      <c r="K25" s="25">
        <f t="shared" si="9"/>
        <v>0.21685832999999999</v>
      </c>
      <c r="L25" s="25">
        <f t="shared" si="9"/>
        <v>0</v>
      </c>
      <c r="M25" s="25">
        <f t="shared" si="9"/>
        <v>0</v>
      </c>
      <c r="N25" s="25">
        <f t="shared" si="9"/>
        <v>0</v>
      </c>
      <c r="O25" s="25">
        <f t="shared" si="9"/>
        <v>0</v>
      </c>
      <c r="P25" s="25">
        <f t="shared" si="9"/>
        <v>81.548590830466665</v>
      </c>
      <c r="Q25" s="25">
        <f t="shared" si="9"/>
        <v>0</v>
      </c>
      <c r="R25" s="25">
        <f t="shared" si="9"/>
        <v>0</v>
      </c>
      <c r="S25" s="25">
        <f t="shared" si="9"/>
        <v>209.68872585793432</v>
      </c>
      <c r="T25" s="25">
        <f t="shared" si="2"/>
        <v>0.21685832999999999</v>
      </c>
      <c r="U25" s="25" t="str">
        <f t="shared" si="3"/>
        <v>нд</v>
      </c>
      <c r="V25" s="26" t="s">
        <v>25</v>
      </c>
    </row>
    <row r="26" spans="1:22" x14ac:dyDescent="0.25">
      <c r="A26" s="22" t="s">
        <v>38</v>
      </c>
      <c r="B26" s="23" t="s">
        <v>39</v>
      </c>
      <c r="C26" s="24" t="s">
        <v>24</v>
      </c>
      <c r="D26" s="2">
        <f t="shared" ref="D26:S26" si="10">SUM(D27,D49,D117,D120,D123,D124)</f>
        <v>0</v>
      </c>
      <c r="E26" s="2">
        <f t="shared" si="10"/>
        <v>44.982586339999997</v>
      </c>
      <c r="F26" s="2">
        <f t="shared" si="10"/>
        <v>0</v>
      </c>
      <c r="G26" s="2">
        <f t="shared" si="10"/>
        <v>545.0147398996412</v>
      </c>
      <c r="H26" s="2">
        <f t="shared" si="10"/>
        <v>193.85294879630001</v>
      </c>
      <c r="I26" s="2">
        <f t="shared" si="10"/>
        <v>22.7949296</v>
      </c>
      <c r="J26" s="2">
        <f t="shared" si="10"/>
        <v>0</v>
      </c>
      <c r="K26" s="2">
        <f t="shared" si="10"/>
        <v>22.7949296</v>
      </c>
      <c r="L26" s="2">
        <f t="shared" si="10"/>
        <v>0</v>
      </c>
      <c r="M26" s="2">
        <f t="shared" si="10"/>
        <v>0</v>
      </c>
      <c r="N26" s="2">
        <f t="shared" si="10"/>
        <v>0</v>
      </c>
      <c r="O26" s="2">
        <f t="shared" si="10"/>
        <v>0</v>
      </c>
      <c r="P26" s="2">
        <f t="shared" si="10"/>
        <v>193.85294879630001</v>
      </c>
      <c r="Q26" s="2">
        <f t="shared" si="10"/>
        <v>0</v>
      </c>
      <c r="R26" s="2">
        <f t="shared" si="10"/>
        <v>0</v>
      </c>
      <c r="S26" s="2">
        <f t="shared" si="10"/>
        <v>522.21981029964115</v>
      </c>
      <c r="T26" s="25">
        <f t="shared" si="2"/>
        <v>22.7949296</v>
      </c>
      <c r="U26" s="25" t="str">
        <f t="shared" si="3"/>
        <v>нд</v>
      </c>
      <c r="V26" s="26" t="s">
        <v>25</v>
      </c>
    </row>
    <row r="27" spans="1:22" x14ac:dyDescent="0.25">
      <c r="A27" s="22" t="s">
        <v>40</v>
      </c>
      <c r="B27" s="23" t="s">
        <v>41</v>
      </c>
      <c r="C27" s="24" t="s">
        <v>24</v>
      </c>
      <c r="D27" s="2">
        <f t="shared" ref="D27:S27" si="11">SUM(D28,D36,D39,D44)</f>
        <v>0</v>
      </c>
      <c r="E27" s="2">
        <f t="shared" si="11"/>
        <v>17.243684290000004</v>
      </c>
      <c r="F27" s="2">
        <f t="shared" si="11"/>
        <v>0</v>
      </c>
      <c r="G27" s="2">
        <f t="shared" si="11"/>
        <v>84.582723211862898</v>
      </c>
      <c r="H27" s="2">
        <f t="shared" si="11"/>
        <v>13.699115459726501</v>
      </c>
      <c r="I27" s="2">
        <f t="shared" si="11"/>
        <v>9.3865339700000003</v>
      </c>
      <c r="J27" s="2">
        <f t="shared" si="11"/>
        <v>0</v>
      </c>
      <c r="K27" s="2">
        <f t="shared" si="11"/>
        <v>9.3865339700000003</v>
      </c>
      <c r="L27" s="2">
        <f t="shared" si="11"/>
        <v>0</v>
      </c>
      <c r="M27" s="2">
        <f t="shared" si="11"/>
        <v>0</v>
      </c>
      <c r="N27" s="2">
        <f t="shared" si="11"/>
        <v>0</v>
      </c>
      <c r="O27" s="2">
        <f t="shared" si="11"/>
        <v>0</v>
      </c>
      <c r="P27" s="2">
        <f t="shared" si="11"/>
        <v>13.699115459726501</v>
      </c>
      <c r="Q27" s="2">
        <f t="shared" si="11"/>
        <v>0</v>
      </c>
      <c r="R27" s="2">
        <f t="shared" si="11"/>
        <v>0</v>
      </c>
      <c r="S27" s="2">
        <f t="shared" si="11"/>
        <v>75.196189241862896</v>
      </c>
      <c r="T27" s="25">
        <f t="shared" si="2"/>
        <v>9.3865339700000003</v>
      </c>
      <c r="U27" s="25" t="str">
        <f t="shared" si="3"/>
        <v>нд</v>
      </c>
      <c r="V27" s="26" t="s">
        <v>25</v>
      </c>
    </row>
    <row r="28" spans="1:22" ht="31.5" x14ac:dyDescent="0.25">
      <c r="A28" s="22" t="s">
        <v>42</v>
      </c>
      <c r="B28" s="23" t="s">
        <v>43</v>
      </c>
      <c r="C28" s="24" t="s">
        <v>24</v>
      </c>
      <c r="D28" s="2">
        <f>SUM(D29:D31)</f>
        <v>0</v>
      </c>
      <c r="E28" s="2">
        <f>SUM(E29:E31)</f>
        <v>17.243684290000004</v>
      </c>
      <c r="F28" s="2">
        <f>SUM(F29:F31)</f>
        <v>0</v>
      </c>
      <c r="G28" s="2">
        <f>SUM(G29:G31)</f>
        <v>83.541056545196227</v>
      </c>
      <c r="H28" s="2">
        <f t="shared" ref="H28:S28" si="12">SUM(H29:H31)</f>
        <v>13.699115459726501</v>
      </c>
      <c r="I28" s="2">
        <f t="shared" si="12"/>
        <v>8.3452138033333334</v>
      </c>
      <c r="J28" s="2">
        <f t="shared" si="12"/>
        <v>0</v>
      </c>
      <c r="K28" s="2">
        <f t="shared" si="12"/>
        <v>8.3452138033333334</v>
      </c>
      <c r="L28" s="2">
        <f t="shared" si="12"/>
        <v>0</v>
      </c>
      <c r="M28" s="2">
        <f>SUM(M29:M31)</f>
        <v>0</v>
      </c>
      <c r="N28" s="2">
        <f t="shared" si="12"/>
        <v>0</v>
      </c>
      <c r="O28" s="2">
        <f t="shared" si="12"/>
        <v>0</v>
      </c>
      <c r="P28" s="2">
        <f t="shared" si="12"/>
        <v>13.699115459726501</v>
      </c>
      <c r="Q28" s="2">
        <f t="shared" si="12"/>
        <v>0</v>
      </c>
      <c r="R28" s="2">
        <f t="shared" si="12"/>
        <v>0</v>
      </c>
      <c r="S28" s="2">
        <f t="shared" si="12"/>
        <v>75.19584274186289</v>
      </c>
      <c r="T28" s="25">
        <f t="shared" si="2"/>
        <v>8.3452138033333334</v>
      </c>
      <c r="U28" s="25" t="str">
        <f t="shared" si="3"/>
        <v>нд</v>
      </c>
      <c r="V28" s="26" t="s">
        <v>25</v>
      </c>
    </row>
    <row r="29" spans="1:22" ht="31.5" x14ac:dyDescent="0.25">
      <c r="A29" s="22" t="s">
        <v>44</v>
      </c>
      <c r="B29" s="23" t="s">
        <v>45</v>
      </c>
      <c r="C29" s="24" t="s">
        <v>24</v>
      </c>
      <c r="D29" s="25">
        <v>0</v>
      </c>
      <c r="E29" s="25">
        <v>13.149504340000002</v>
      </c>
      <c r="F29" s="25">
        <v>0</v>
      </c>
      <c r="G29" s="25">
        <v>54.915611195196234</v>
      </c>
      <c r="H29" s="25">
        <f t="shared" ref="H29:I29" si="13">SUM(J29,L29,N29,P29)</f>
        <v>10.579115459726502</v>
      </c>
      <c r="I29" s="25">
        <f t="shared" si="13"/>
        <v>6.15319869</v>
      </c>
      <c r="J29" s="25">
        <v>0</v>
      </c>
      <c r="K29" s="25">
        <f>2.154364+3.44005283+0.55878186</f>
        <v>6.15319869</v>
      </c>
      <c r="L29" s="25">
        <v>0</v>
      </c>
      <c r="M29" s="25">
        <v>0</v>
      </c>
      <c r="N29" s="25">
        <v>0</v>
      </c>
      <c r="O29" s="25">
        <v>0</v>
      </c>
      <c r="P29" s="25">
        <v>10.579115459726502</v>
      </c>
      <c r="Q29" s="25">
        <v>0</v>
      </c>
      <c r="R29" s="25">
        <v>0</v>
      </c>
      <c r="S29" s="25">
        <f t="shared" ref="S29" si="14">N(G29)-N(I29)</f>
        <v>48.762412505196238</v>
      </c>
      <c r="T29" s="25">
        <f>IF(N29="нд","нд",(N(K29))-(N(J29)+N(L29)+N(N29)))</f>
        <v>6.15319869</v>
      </c>
      <c r="U29" s="25" t="str">
        <f>IF(T29="нд","нд",IF(T29=0,0,IF(AND(N(J29)=0,T29&lt;&gt;0),"нд",N(T29)/(N(J29))*100)))</f>
        <v>нд</v>
      </c>
      <c r="V29" s="26" t="s">
        <v>25</v>
      </c>
    </row>
    <row r="30" spans="1:22" ht="31.5" x14ac:dyDescent="0.25">
      <c r="A30" s="22" t="s">
        <v>46</v>
      </c>
      <c r="B30" s="23" t="s">
        <v>47</v>
      </c>
      <c r="C30" s="24" t="s">
        <v>24</v>
      </c>
      <c r="D30" s="25">
        <v>0</v>
      </c>
      <c r="E30" s="25">
        <v>4.0941799500000009</v>
      </c>
      <c r="F30" s="25">
        <v>0</v>
      </c>
      <c r="G30" s="25">
        <v>16.263700049999997</v>
      </c>
      <c r="H30" s="25">
        <f t="shared" ref="H30" si="15">SUM(J30,L30,N30,P30)</f>
        <v>3.1199999999999997</v>
      </c>
      <c r="I30" s="25">
        <f t="shared" ref="I30" si="16">SUM(K30,M30,O30,Q30)</f>
        <v>0.39735756</v>
      </c>
      <c r="J30" s="25">
        <v>0</v>
      </c>
      <c r="K30" s="25">
        <f>0.205407+0.19195056</f>
        <v>0.39735756</v>
      </c>
      <c r="L30" s="25">
        <v>0</v>
      </c>
      <c r="M30" s="25">
        <v>0</v>
      </c>
      <c r="N30" s="25">
        <v>0</v>
      </c>
      <c r="O30" s="25">
        <v>0</v>
      </c>
      <c r="P30" s="25">
        <v>3.1199999999999997</v>
      </c>
      <c r="Q30" s="25">
        <v>0</v>
      </c>
      <c r="R30" s="25">
        <v>0</v>
      </c>
      <c r="S30" s="25">
        <f t="shared" ref="S30" si="17">N(G30)-N(I30)</f>
        <v>15.866342489999997</v>
      </c>
      <c r="T30" s="25">
        <f>IF(N30="нд","нд",(N(K30))-(N(J30)+N(L30)+N(N30)))</f>
        <v>0.39735756</v>
      </c>
      <c r="U30" s="25" t="str">
        <f>IF(T30="нд","нд",IF(T30=0,0,IF(AND(N(J30)=0,T30&lt;&gt;0),"нд",N(T30)/(N(J30))*100)))</f>
        <v>нд</v>
      </c>
      <c r="V30" s="26" t="s">
        <v>25</v>
      </c>
    </row>
    <row r="31" spans="1:22" ht="31.5" x14ac:dyDescent="0.25">
      <c r="A31" s="22" t="s">
        <v>48</v>
      </c>
      <c r="B31" s="23" t="s">
        <v>49</v>
      </c>
      <c r="C31" s="24" t="s">
        <v>24</v>
      </c>
      <c r="D31" s="25">
        <f>SUM(D32:D35)</f>
        <v>0</v>
      </c>
      <c r="E31" s="25">
        <f t="shared" ref="E31:Q31" si="18">SUM(E32:E35)</f>
        <v>0</v>
      </c>
      <c r="F31" s="25">
        <f t="shared" si="18"/>
        <v>0</v>
      </c>
      <c r="G31" s="25">
        <f t="shared" si="18"/>
        <v>12.361745299999999</v>
      </c>
      <c r="H31" s="25">
        <f t="shared" si="18"/>
        <v>0</v>
      </c>
      <c r="I31" s="25">
        <f t="shared" si="18"/>
        <v>1.7946575533333335</v>
      </c>
      <c r="J31" s="25">
        <f t="shared" si="18"/>
        <v>0</v>
      </c>
      <c r="K31" s="25">
        <f t="shared" si="18"/>
        <v>1.7946575533333335</v>
      </c>
      <c r="L31" s="25">
        <f t="shared" si="18"/>
        <v>0</v>
      </c>
      <c r="M31" s="25">
        <f t="shared" si="18"/>
        <v>0</v>
      </c>
      <c r="N31" s="25">
        <f t="shared" si="18"/>
        <v>0</v>
      </c>
      <c r="O31" s="25">
        <f t="shared" si="18"/>
        <v>0</v>
      </c>
      <c r="P31" s="25">
        <f t="shared" si="18"/>
        <v>0</v>
      </c>
      <c r="Q31" s="25">
        <f t="shared" si="18"/>
        <v>0</v>
      </c>
      <c r="R31" s="25">
        <f t="shared" ref="R31" si="19">SUM(R32:R35)</f>
        <v>0</v>
      </c>
      <c r="S31" s="25">
        <f t="shared" ref="S31" si="20">SUM(S32:S35)</f>
        <v>10.567087746666665</v>
      </c>
      <c r="T31" s="25">
        <f>IF(N31="нд","нд",(N(K31)+N(M31)+N(O31))-(N(J31)+N(L31)+N(N31)))</f>
        <v>1.7946575533333335</v>
      </c>
      <c r="U31" s="25" t="str">
        <f>IF(T31="нд","нд",IF(T31=0,0,IF(AND(N(J31)+N(L31)+N(N31)=0,T31&lt;&gt;0),"нд",N(T31)/(N(J31)+N(L31)+N(N31))*100)))</f>
        <v>нд</v>
      </c>
      <c r="V31" s="26" t="s">
        <v>25</v>
      </c>
    </row>
    <row r="32" spans="1:22" ht="78.75" x14ac:dyDescent="0.25">
      <c r="A32" s="27" t="s">
        <v>48</v>
      </c>
      <c r="B32" s="23" t="s">
        <v>136</v>
      </c>
      <c r="C32" s="27" t="s">
        <v>137</v>
      </c>
      <c r="D32" s="25">
        <v>0</v>
      </c>
      <c r="E32" s="25">
        <v>0</v>
      </c>
      <c r="F32" s="25">
        <v>0</v>
      </c>
      <c r="G32" s="25">
        <v>7.0083333333333337</v>
      </c>
      <c r="H32" s="25" t="s">
        <v>25</v>
      </c>
      <c r="I32" s="25">
        <f t="shared" ref="I32:I35" si="21">SUM(K32,M32,O32,Q32)</f>
        <v>0.41799999999999998</v>
      </c>
      <c r="J32" s="25" t="s">
        <v>25</v>
      </c>
      <c r="K32" s="25">
        <v>0.41799999999999998</v>
      </c>
      <c r="L32" s="25" t="s">
        <v>25</v>
      </c>
      <c r="M32" s="25">
        <v>0</v>
      </c>
      <c r="N32" s="25" t="s">
        <v>25</v>
      </c>
      <c r="O32" s="25">
        <v>0</v>
      </c>
      <c r="P32" s="25" t="s">
        <v>25</v>
      </c>
      <c r="Q32" s="25">
        <v>0</v>
      </c>
      <c r="R32" s="25">
        <v>0</v>
      </c>
      <c r="S32" s="25">
        <f t="shared" ref="S32:S35" si="22">N(G32)-N(I32)</f>
        <v>6.5903333333333336</v>
      </c>
      <c r="T32" s="25" t="str">
        <f t="shared" ref="T32:T35" si="23">IF(N32="нд","нд",(N(K32))-(N(J32)+N(L32)+N(N32)))</f>
        <v>нд</v>
      </c>
      <c r="U32" s="25" t="str">
        <f t="shared" ref="U32:U35" si="24">IF(T32="нд","нд",IF(T32=0,0,IF(AND(N(J32)=0,T32&lt;&gt;0),"нд",N(T32)/(N(J32))*100)))</f>
        <v>нд</v>
      </c>
      <c r="V32" s="26" t="s">
        <v>268</v>
      </c>
    </row>
    <row r="33" spans="1:22" ht="47.25" x14ac:dyDescent="0.25">
      <c r="A33" s="27" t="s">
        <v>48</v>
      </c>
      <c r="B33" s="28" t="s">
        <v>138</v>
      </c>
      <c r="C33" s="27" t="s">
        <v>139</v>
      </c>
      <c r="D33" s="25">
        <v>0</v>
      </c>
      <c r="E33" s="25">
        <v>0</v>
      </c>
      <c r="F33" s="25">
        <v>0</v>
      </c>
      <c r="G33" s="25">
        <v>3.3333333333333333E-2</v>
      </c>
      <c r="H33" s="25" t="s">
        <v>25</v>
      </c>
      <c r="I33" s="25">
        <f t="shared" si="21"/>
        <v>3.638127E-2</v>
      </c>
      <c r="J33" s="25" t="s">
        <v>25</v>
      </c>
      <c r="K33" s="25">
        <v>3.638127E-2</v>
      </c>
      <c r="L33" s="25" t="s">
        <v>25</v>
      </c>
      <c r="M33" s="25">
        <v>0</v>
      </c>
      <c r="N33" s="25" t="s">
        <v>25</v>
      </c>
      <c r="O33" s="25">
        <v>0</v>
      </c>
      <c r="P33" s="25" t="s">
        <v>25</v>
      </c>
      <c r="Q33" s="25">
        <v>0</v>
      </c>
      <c r="R33" s="25">
        <v>0</v>
      </c>
      <c r="S33" s="25">
        <f t="shared" si="22"/>
        <v>-3.0479366666666674E-3</v>
      </c>
      <c r="T33" s="25" t="str">
        <f t="shared" si="23"/>
        <v>нд</v>
      </c>
      <c r="U33" s="25" t="str">
        <f t="shared" si="24"/>
        <v>нд</v>
      </c>
      <c r="V33" s="26" t="s">
        <v>268</v>
      </c>
    </row>
    <row r="34" spans="1:22" ht="63" x14ac:dyDescent="0.25">
      <c r="A34" s="27" t="s">
        <v>48</v>
      </c>
      <c r="B34" s="28" t="s">
        <v>140</v>
      </c>
      <c r="C34" s="27" t="s">
        <v>141</v>
      </c>
      <c r="D34" s="25">
        <v>0</v>
      </c>
      <c r="E34" s="25">
        <v>0</v>
      </c>
      <c r="F34" s="25">
        <v>0</v>
      </c>
      <c r="G34" s="25">
        <v>5.2867452999999989</v>
      </c>
      <c r="H34" s="25" t="s">
        <v>25</v>
      </c>
      <c r="I34" s="25">
        <f t="shared" si="21"/>
        <v>1.30694295</v>
      </c>
      <c r="J34" s="25" t="s">
        <v>25</v>
      </c>
      <c r="K34" s="25">
        <v>1.30694295</v>
      </c>
      <c r="L34" s="25" t="s">
        <v>25</v>
      </c>
      <c r="M34" s="25">
        <v>0</v>
      </c>
      <c r="N34" s="25" t="s">
        <v>25</v>
      </c>
      <c r="O34" s="25">
        <v>0</v>
      </c>
      <c r="P34" s="25" t="s">
        <v>25</v>
      </c>
      <c r="Q34" s="25">
        <v>0</v>
      </c>
      <c r="R34" s="25">
        <v>0</v>
      </c>
      <c r="S34" s="25">
        <f t="shared" si="22"/>
        <v>3.979802349999999</v>
      </c>
      <c r="T34" s="25" t="str">
        <f t="shared" si="23"/>
        <v>нд</v>
      </c>
      <c r="U34" s="25" t="str">
        <f t="shared" si="24"/>
        <v>нд</v>
      </c>
      <c r="V34" s="26" t="s">
        <v>268</v>
      </c>
    </row>
    <row r="35" spans="1:22" ht="63" x14ac:dyDescent="0.25">
      <c r="A35" s="27" t="s">
        <v>48</v>
      </c>
      <c r="B35" s="28" t="s">
        <v>142</v>
      </c>
      <c r="C35" s="27" t="s">
        <v>143</v>
      </c>
      <c r="D35" s="25">
        <v>0</v>
      </c>
      <c r="E35" s="25">
        <v>0</v>
      </c>
      <c r="F35" s="25">
        <v>0</v>
      </c>
      <c r="G35" s="25">
        <v>3.3333333333333333E-2</v>
      </c>
      <c r="H35" s="25" t="s">
        <v>25</v>
      </c>
      <c r="I35" s="25">
        <f t="shared" si="21"/>
        <v>3.3333333333333333E-2</v>
      </c>
      <c r="J35" s="25" t="s">
        <v>25</v>
      </c>
      <c r="K35" s="25">
        <v>3.3333333333333333E-2</v>
      </c>
      <c r="L35" s="25" t="s">
        <v>25</v>
      </c>
      <c r="M35" s="25">
        <v>0</v>
      </c>
      <c r="N35" s="25" t="s">
        <v>25</v>
      </c>
      <c r="O35" s="25">
        <v>0</v>
      </c>
      <c r="P35" s="25" t="s">
        <v>25</v>
      </c>
      <c r="Q35" s="25">
        <v>0</v>
      </c>
      <c r="R35" s="25">
        <v>0</v>
      </c>
      <c r="S35" s="25">
        <f t="shared" si="22"/>
        <v>0</v>
      </c>
      <c r="T35" s="25" t="str">
        <f t="shared" si="23"/>
        <v>нд</v>
      </c>
      <c r="U35" s="25" t="str">
        <f t="shared" si="24"/>
        <v>нд</v>
      </c>
      <c r="V35" s="26" t="s">
        <v>268</v>
      </c>
    </row>
    <row r="36" spans="1:22" ht="31.5" x14ac:dyDescent="0.25">
      <c r="A36" s="29" t="s">
        <v>50</v>
      </c>
      <c r="B36" s="28" t="s">
        <v>51</v>
      </c>
      <c r="C36" s="27" t="s">
        <v>24</v>
      </c>
      <c r="D36" s="3">
        <f t="shared" ref="D36:S36" si="25">SUM(D37,D38)</f>
        <v>0</v>
      </c>
      <c r="E36" s="3">
        <f t="shared" si="25"/>
        <v>0</v>
      </c>
      <c r="F36" s="3">
        <f t="shared" si="25"/>
        <v>0</v>
      </c>
      <c r="G36" s="3">
        <f t="shared" si="25"/>
        <v>0</v>
      </c>
      <c r="H36" s="3">
        <f t="shared" si="25"/>
        <v>0</v>
      </c>
      <c r="I36" s="3">
        <f t="shared" si="25"/>
        <v>0</v>
      </c>
      <c r="J36" s="3">
        <f t="shared" si="25"/>
        <v>0</v>
      </c>
      <c r="K36" s="3">
        <f t="shared" si="25"/>
        <v>0</v>
      </c>
      <c r="L36" s="3">
        <f t="shared" si="25"/>
        <v>0</v>
      </c>
      <c r="M36" s="3">
        <f t="shared" si="25"/>
        <v>0</v>
      </c>
      <c r="N36" s="3">
        <f t="shared" si="25"/>
        <v>0</v>
      </c>
      <c r="O36" s="3">
        <f t="shared" si="25"/>
        <v>0</v>
      </c>
      <c r="P36" s="3">
        <f t="shared" si="25"/>
        <v>0</v>
      </c>
      <c r="Q36" s="3">
        <f t="shared" si="25"/>
        <v>0</v>
      </c>
      <c r="R36" s="3">
        <f t="shared" si="25"/>
        <v>0</v>
      </c>
      <c r="S36" s="3">
        <f t="shared" si="25"/>
        <v>0</v>
      </c>
      <c r="T36" s="25">
        <f t="shared" ref="T36:T37" si="26">IF(N36="нд","нд",(N(K36)+N(M36)+N(O36))-(N(J36)+N(L36)+N(N36)))</f>
        <v>0</v>
      </c>
      <c r="U36" s="25">
        <f t="shared" ref="U36:U37" si="27">IF(T36="нд","нд",IF(T36=0,0,IF(AND(N(J36)+N(L36)+N(N36)=0,T36&lt;&gt;0),"нд",N(T36)/(N(J36)+N(L36)+N(N36))*100)))</f>
        <v>0</v>
      </c>
      <c r="V36" s="26" t="s">
        <v>25</v>
      </c>
    </row>
    <row r="37" spans="1:22" ht="31.5" x14ac:dyDescent="0.25">
      <c r="A37" s="22" t="s">
        <v>52</v>
      </c>
      <c r="B37" s="23" t="s">
        <v>53</v>
      </c>
      <c r="C37" s="24" t="s">
        <v>24</v>
      </c>
      <c r="D37" s="2">
        <v>0</v>
      </c>
      <c r="E37" s="2">
        <v>0</v>
      </c>
      <c r="F37" s="2">
        <v>0</v>
      </c>
      <c r="G37" s="2">
        <v>0</v>
      </c>
      <c r="H37" s="2">
        <v>0</v>
      </c>
      <c r="I37" s="2">
        <v>0</v>
      </c>
      <c r="J37" s="2">
        <v>0</v>
      </c>
      <c r="K37" s="2">
        <v>0</v>
      </c>
      <c r="L37" s="2">
        <v>0</v>
      </c>
      <c r="M37" s="2">
        <v>0</v>
      </c>
      <c r="N37" s="2">
        <v>0</v>
      </c>
      <c r="O37" s="2">
        <v>0</v>
      </c>
      <c r="P37" s="2">
        <v>0</v>
      </c>
      <c r="Q37" s="2">
        <v>0</v>
      </c>
      <c r="R37" s="2">
        <v>0</v>
      </c>
      <c r="S37" s="2">
        <v>0</v>
      </c>
      <c r="T37" s="25">
        <f t="shared" si="26"/>
        <v>0</v>
      </c>
      <c r="U37" s="25">
        <f t="shared" si="27"/>
        <v>0</v>
      </c>
      <c r="V37" s="26" t="s">
        <v>25</v>
      </c>
    </row>
    <row r="38" spans="1:22" ht="31.5" x14ac:dyDescent="0.25">
      <c r="A38" s="22" t="s">
        <v>54</v>
      </c>
      <c r="B38" s="23" t="s">
        <v>55</v>
      </c>
      <c r="C38" s="24" t="s">
        <v>24</v>
      </c>
      <c r="D38" s="2">
        <v>0</v>
      </c>
      <c r="E38" s="2">
        <v>0</v>
      </c>
      <c r="F38" s="2">
        <v>0</v>
      </c>
      <c r="G38" s="2">
        <v>0</v>
      </c>
      <c r="H38" s="2">
        <v>0</v>
      </c>
      <c r="I38" s="2">
        <v>0</v>
      </c>
      <c r="J38" s="2">
        <v>0</v>
      </c>
      <c r="K38" s="2">
        <v>0</v>
      </c>
      <c r="L38" s="2">
        <v>0</v>
      </c>
      <c r="M38" s="2">
        <v>0</v>
      </c>
      <c r="N38" s="2">
        <v>0</v>
      </c>
      <c r="O38" s="2">
        <v>0</v>
      </c>
      <c r="P38" s="2">
        <v>0</v>
      </c>
      <c r="Q38" s="2">
        <v>0</v>
      </c>
      <c r="R38" s="2">
        <v>0</v>
      </c>
      <c r="S38" s="2">
        <v>0</v>
      </c>
      <c r="T38" s="25">
        <f>IF(N38="нд","нд",(N(K38)+N(M38)+N(O38))-(N(J38)+N(L38)+N(N38)))</f>
        <v>0</v>
      </c>
      <c r="U38" s="25">
        <f>IF(T38="нд","нд",IF(T38=0,0,IF(AND(N(J38)+N(L38)+N(N38)=0,T38&lt;&gt;0),"нд",N(T38)/(N(J38)+N(L38)+N(N38))*100)))</f>
        <v>0</v>
      </c>
      <c r="V38" s="26" t="s">
        <v>25</v>
      </c>
    </row>
    <row r="39" spans="1:22" ht="31.5" x14ac:dyDescent="0.25">
      <c r="A39" s="29" t="s">
        <v>56</v>
      </c>
      <c r="B39" s="28" t="s">
        <v>57</v>
      </c>
      <c r="C39" s="27" t="s">
        <v>24</v>
      </c>
      <c r="D39" s="3">
        <f>SUM(D40)</f>
        <v>0</v>
      </c>
      <c r="E39" s="3">
        <f t="shared" ref="E39:Q39" si="28">SUM(E40)</f>
        <v>0</v>
      </c>
      <c r="F39" s="3">
        <f t="shared" si="28"/>
        <v>0</v>
      </c>
      <c r="G39" s="3">
        <f t="shared" si="28"/>
        <v>0</v>
      </c>
      <c r="H39" s="3">
        <f t="shared" si="28"/>
        <v>0</v>
      </c>
      <c r="I39" s="3">
        <f t="shared" si="28"/>
        <v>0</v>
      </c>
      <c r="J39" s="3">
        <f t="shared" si="28"/>
        <v>0</v>
      </c>
      <c r="K39" s="3">
        <f t="shared" si="28"/>
        <v>0</v>
      </c>
      <c r="L39" s="3">
        <f t="shared" si="28"/>
        <v>0</v>
      </c>
      <c r="M39" s="3">
        <f t="shared" si="28"/>
        <v>0</v>
      </c>
      <c r="N39" s="3">
        <f t="shared" si="28"/>
        <v>0</v>
      </c>
      <c r="O39" s="3">
        <f t="shared" si="28"/>
        <v>0</v>
      </c>
      <c r="P39" s="3">
        <f t="shared" si="28"/>
        <v>0</v>
      </c>
      <c r="Q39" s="3">
        <f t="shared" si="28"/>
        <v>0</v>
      </c>
      <c r="R39" s="3">
        <f t="shared" ref="R39" si="29">SUM(R40)</f>
        <v>0</v>
      </c>
      <c r="S39" s="3">
        <f t="shared" ref="S39" si="30">SUM(S40)</f>
        <v>0</v>
      </c>
      <c r="T39" s="25">
        <f t="shared" ref="T39:T41" si="31">IF(N39="нд","нд",(N(K39)+N(M39)+N(O39))-(N(J39)+N(L39)+N(N39)))</f>
        <v>0</v>
      </c>
      <c r="U39" s="25">
        <f t="shared" ref="U39:U41" si="32">IF(T39="нд","нд",IF(T39=0,0,IF(AND(N(J39)+N(L39)+N(N39)=0,T39&lt;&gt;0),"нд",N(T39)/(N(J39)+N(L39)+N(N39))*100)))</f>
        <v>0</v>
      </c>
      <c r="V39" s="26" t="s">
        <v>25</v>
      </c>
    </row>
    <row r="40" spans="1:22" ht="31.5" x14ac:dyDescent="0.25">
      <c r="A40" s="24" t="s">
        <v>58</v>
      </c>
      <c r="B40" s="23" t="s">
        <v>59</v>
      </c>
      <c r="C40" s="24" t="s">
        <v>24</v>
      </c>
      <c r="D40" s="25">
        <f t="shared" ref="D40:S40" si="33">SUM(D41,D42,D43)</f>
        <v>0</v>
      </c>
      <c r="E40" s="25">
        <f t="shared" si="33"/>
        <v>0</v>
      </c>
      <c r="F40" s="25">
        <f t="shared" si="33"/>
        <v>0</v>
      </c>
      <c r="G40" s="25">
        <f t="shared" si="33"/>
        <v>0</v>
      </c>
      <c r="H40" s="25">
        <f t="shared" si="33"/>
        <v>0</v>
      </c>
      <c r="I40" s="25">
        <f t="shared" si="33"/>
        <v>0</v>
      </c>
      <c r="J40" s="25">
        <f t="shared" si="33"/>
        <v>0</v>
      </c>
      <c r="K40" s="25">
        <f t="shared" si="33"/>
        <v>0</v>
      </c>
      <c r="L40" s="25">
        <f t="shared" si="33"/>
        <v>0</v>
      </c>
      <c r="M40" s="25">
        <f t="shared" si="33"/>
        <v>0</v>
      </c>
      <c r="N40" s="25">
        <f t="shared" si="33"/>
        <v>0</v>
      </c>
      <c r="O40" s="25">
        <f t="shared" si="33"/>
        <v>0</v>
      </c>
      <c r="P40" s="25">
        <f t="shared" si="33"/>
        <v>0</v>
      </c>
      <c r="Q40" s="25">
        <f t="shared" si="33"/>
        <v>0</v>
      </c>
      <c r="R40" s="25">
        <f t="shared" si="33"/>
        <v>0</v>
      </c>
      <c r="S40" s="25">
        <f t="shared" si="33"/>
        <v>0</v>
      </c>
      <c r="T40" s="25">
        <f t="shared" si="31"/>
        <v>0</v>
      </c>
      <c r="U40" s="25">
        <f t="shared" si="32"/>
        <v>0</v>
      </c>
      <c r="V40" s="26" t="s">
        <v>25</v>
      </c>
    </row>
    <row r="41" spans="1:22" ht="63" x14ac:dyDescent="0.25">
      <c r="A41" s="24" t="s">
        <v>58</v>
      </c>
      <c r="B41" s="23" t="s">
        <v>60</v>
      </c>
      <c r="C41" s="24" t="s">
        <v>24</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f t="shared" si="31"/>
        <v>0</v>
      </c>
      <c r="U41" s="25">
        <f t="shared" si="32"/>
        <v>0</v>
      </c>
      <c r="V41" s="26" t="s">
        <v>25</v>
      </c>
    </row>
    <row r="42" spans="1:22" ht="47.25" x14ac:dyDescent="0.25">
      <c r="A42" s="24" t="s">
        <v>58</v>
      </c>
      <c r="B42" s="23" t="s">
        <v>61</v>
      </c>
      <c r="C42" s="24" t="s">
        <v>24</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f>IF(N42="нд","нд",(N(K42)+N(M42)+N(O42))-(N(J42)+N(L42)+N(N42)))</f>
        <v>0</v>
      </c>
      <c r="U42" s="25">
        <f>IF(T42="нд","нд",IF(T42=0,0,IF(AND(N(J42)+N(L42)+N(N42)=0,T42&lt;&gt;0),"нд",N(T42)/(N(J42)+N(L42)+N(N42))*100)))</f>
        <v>0</v>
      </c>
      <c r="V42" s="26" t="s">
        <v>25</v>
      </c>
    </row>
    <row r="43" spans="1:22" ht="47.25" x14ac:dyDescent="0.25">
      <c r="A43" s="24" t="s">
        <v>58</v>
      </c>
      <c r="B43" s="23" t="s">
        <v>62</v>
      </c>
      <c r="C43" s="24" t="s">
        <v>24</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f>IF(N43="нд","нд",(N(K43)+N(M43)+N(O43))-(N(J43)+N(L43)+N(N43)))</f>
        <v>0</v>
      </c>
      <c r="U43" s="25">
        <f>IF(T43="нд","нд",IF(T43=0,0,IF(AND(N(J43)+N(L43)+N(N43)=0,T43&lt;&gt;0),"нд",N(T43)/(N(J43)+N(L43)+N(N43))*100)))</f>
        <v>0</v>
      </c>
      <c r="V43" s="26" t="s">
        <v>25</v>
      </c>
    </row>
    <row r="44" spans="1:22" ht="47.25" x14ac:dyDescent="0.25">
      <c r="A44" s="22" t="s">
        <v>63</v>
      </c>
      <c r="B44" s="23" t="s">
        <v>64</v>
      </c>
      <c r="C44" s="24" t="s">
        <v>24</v>
      </c>
      <c r="D44" s="2">
        <f t="shared" ref="D44:S44" si="34">SUM(D45,D46)</f>
        <v>0</v>
      </c>
      <c r="E44" s="2">
        <f t="shared" si="34"/>
        <v>0</v>
      </c>
      <c r="F44" s="2">
        <f t="shared" si="34"/>
        <v>0</v>
      </c>
      <c r="G44" s="2">
        <f t="shared" si="34"/>
        <v>1.0416666666666667</v>
      </c>
      <c r="H44" s="2">
        <f t="shared" si="34"/>
        <v>0</v>
      </c>
      <c r="I44" s="2">
        <f t="shared" si="34"/>
        <v>1.0413201666666667</v>
      </c>
      <c r="J44" s="2">
        <f t="shared" si="34"/>
        <v>0</v>
      </c>
      <c r="K44" s="2">
        <f t="shared" si="34"/>
        <v>1.0413201666666667</v>
      </c>
      <c r="L44" s="2">
        <f t="shared" si="34"/>
        <v>0</v>
      </c>
      <c r="M44" s="2">
        <f t="shared" si="34"/>
        <v>0</v>
      </c>
      <c r="N44" s="2">
        <f t="shared" si="34"/>
        <v>0</v>
      </c>
      <c r="O44" s="2">
        <f t="shared" si="34"/>
        <v>0</v>
      </c>
      <c r="P44" s="2">
        <f t="shared" si="34"/>
        <v>0</v>
      </c>
      <c r="Q44" s="2">
        <f t="shared" si="34"/>
        <v>0</v>
      </c>
      <c r="R44" s="2">
        <f t="shared" si="34"/>
        <v>0</v>
      </c>
      <c r="S44" s="2">
        <f t="shared" si="34"/>
        <v>3.4649999999999959E-4</v>
      </c>
      <c r="T44" s="25">
        <f t="shared" ref="T44:T45" si="35">IF(N44="нд","нд",(N(K44)+N(M44)+N(O44))-(N(J44)+N(L44)+N(N44)))</f>
        <v>1.0413201666666667</v>
      </c>
      <c r="U44" s="25" t="str">
        <f t="shared" ref="U44:U45" si="36">IF(T44="нд","нд",IF(T44=0,0,IF(AND(N(J44)+N(L44)+N(N44)=0,T44&lt;&gt;0),"нд",N(T44)/(N(J44)+N(L44)+N(N44))*100)))</f>
        <v>нд</v>
      </c>
      <c r="V44" s="26" t="s">
        <v>25</v>
      </c>
    </row>
    <row r="45" spans="1:22" ht="47.25" x14ac:dyDescent="0.25">
      <c r="A45" s="22" t="s">
        <v>65</v>
      </c>
      <c r="B45" s="23" t="s">
        <v>66</v>
      </c>
      <c r="C45" s="24" t="s">
        <v>24</v>
      </c>
      <c r="D45" s="2">
        <v>0</v>
      </c>
      <c r="E45" s="2">
        <v>0</v>
      </c>
      <c r="F45" s="2">
        <v>0</v>
      </c>
      <c r="G45" s="2">
        <v>0</v>
      </c>
      <c r="H45" s="2">
        <v>0</v>
      </c>
      <c r="I45" s="2">
        <v>0</v>
      </c>
      <c r="J45" s="2">
        <v>0</v>
      </c>
      <c r="K45" s="2">
        <v>0</v>
      </c>
      <c r="L45" s="2">
        <v>0</v>
      </c>
      <c r="M45" s="2">
        <v>0</v>
      </c>
      <c r="N45" s="2">
        <v>0</v>
      </c>
      <c r="O45" s="2">
        <v>0</v>
      </c>
      <c r="P45" s="2">
        <v>0</v>
      </c>
      <c r="Q45" s="2">
        <v>0</v>
      </c>
      <c r="R45" s="2">
        <v>0</v>
      </c>
      <c r="S45" s="2">
        <v>0</v>
      </c>
      <c r="T45" s="25">
        <f t="shared" si="35"/>
        <v>0</v>
      </c>
      <c r="U45" s="25">
        <f t="shared" si="36"/>
        <v>0</v>
      </c>
      <c r="V45" s="26" t="s">
        <v>25</v>
      </c>
    </row>
    <row r="46" spans="1:22" ht="47.25" x14ac:dyDescent="0.25">
      <c r="A46" s="22" t="s">
        <v>67</v>
      </c>
      <c r="B46" s="23" t="s">
        <v>68</v>
      </c>
      <c r="C46" s="24" t="s">
        <v>24</v>
      </c>
      <c r="D46" s="2">
        <f>SUM(D47:D48)</f>
        <v>0</v>
      </c>
      <c r="E46" s="2">
        <f t="shared" ref="E46:S46" si="37">SUM(E47:E48)</f>
        <v>0</v>
      </c>
      <c r="F46" s="2">
        <f t="shared" si="37"/>
        <v>0</v>
      </c>
      <c r="G46" s="2">
        <f t="shared" si="37"/>
        <v>1.0416666666666667</v>
      </c>
      <c r="H46" s="2">
        <f t="shared" si="37"/>
        <v>0</v>
      </c>
      <c r="I46" s="2">
        <f t="shared" si="37"/>
        <v>1.0413201666666667</v>
      </c>
      <c r="J46" s="2">
        <f t="shared" si="37"/>
        <v>0</v>
      </c>
      <c r="K46" s="2">
        <f t="shared" si="37"/>
        <v>1.0413201666666667</v>
      </c>
      <c r="L46" s="2">
        <f t="shared" si="37"/>
        <v>0</v>
      </c>
      <c r="M46" s="2">
        <f t="shared" si="37"/>
        <v>0</v>
      </c>
      <c r="N46" s="2">
        <f t="shared" si="37"/>
        <v>0</v>
      </c>
      <c r="O46" s="2">
        <f t="shared" si="37"/>
        <v>0</v>
      </c>
      <c r="P46" s="2">
        <f t="shared" si="37"/>
        <v>0</v>
      </c>
      <c r="Q46" s="2">
        <f t="shared" si="37"/>
        <v>0</v>
      </c>
      <c r="R46" s="2">
        <f t="shared" si="37"/>
        <v>0</v>
      </c>
      <c r="S46" s="2">
        <f t="shared" si="37"/>
        <v>3.4649999999999959E-4</v>
      </c>
      <c r="T46" s="25">
        <f t="shared" ref="T46" si="38">IF(N46="нд","нд",(N(K46)+N(M46)+N(O46))-(N(J46)+N(L46)+N(N46)))</f>
        <v>1.0413201666666667</v>
      </c>
      <c r="U46" s="25" t="str">
        <f t="shared" ref="U46" si="39">IF(T46="нд","нд",IF(T46=0,0,IF(AND(N(J46)+N(L46)+N(N46)=0,T46&lt;&gt;0),"нд",N(T46)/(N(J46)+N(L46)+N(N46))*100)))</f>
        <v>нд</v>
      </c>
      <c r="V46" s="26" t="s">
        <v>25</v>
      </c>
    </row>
    <row r="47" spans="1:22" ht="31.5" x14ac:dyDescent="0.25">
      <c r="A47" s="29" t="s">
        <v>67</v>
      </c>
      <c r="B47" s="28" t="s">
        <v>144</v>
      </c>
      <c r="C47" s="27" t="s">
        <v>145</v>
      </c>
      <c r="D47" s="25">
        <v>0</v>
      </c>
      <c r="E47" s="25">
        <v>0</v>
      </c>
      <c r="F47" s="25">
        <v>0</v>
      </c>
      <c r="G47" s="25">
        <v>0.17499999999999999</v>
      </c>
      <c r="H47" s="25" t="s">
        <v>25</v>
      </c>
      <c r="I47" s="25">
        <f t="shared" ref="I47:I48" si="40">SUM(K47,M47,O47,Q47)</f>
        <v>0.17465349999999999</v>
      </c>
      <c r="J47" s="25" t="s">
        <v>25</v>
      </c>
      <c r="K47" s="25">
        <v>0.17465349999999999</v>
      </c>
      <c r="L47" s="25" t="s">
        <v>25</v>
      </c>
      <c r="M47" s="25">
        <v>0</v>
      </c>
      <c r="N47" s="25" t="s">
        <v>25</v>
      </c>
      <c r="O47" s="25">
        <v>0</v>
      </c>
      <c r="P47" s="25" t="s">
        <v>25</v>
      </c>
      <c r="Q47" s="25">
        <v>0</v>
      </c>
      <c r="R47" s="25">
        <v>0</v>
      </c>
      <c r="S47" s="25">
        <f t="shared" ref="S47:S48" si="41">N(G47)-N(I47)</f>
        <v>3.4649999999999959E-4</v>
      </c>
      <c r="T47" s="25" t="str">
        <f t="shared" ref="T47:T48" si="42">IF(N47="нд","нд",(N(K47))-(N(J47)+N(L47)+N(N47)))</f>
        <v>нд</v>
      </c>
      <c r="U47" s="25" t="str">
        <f t="shared" ref="U47:U48" si="43">IF(T47="нд","нд",IF(T47=0,0,IF(AND(N(J47)=0,T47&lt;&gt;0),"нд",N(T47)/(N(J47))*100)))</f>
        <v>нд</v>
      </c>
      <c r="V47" s="26" t="s">
        <v>268</v>
      </c>
    </row>
    <row r="48" spans="1:22" ht="63" x14ac:dyDescent="0.25">
      <c r="A48" s="29" t="s">
        <v>67</v>
      </c>
      <c r="B48" s="28" t="s">
        <v>146</v>
      </c>
      <c r="C48" s="27" t="s">
        <v>147</v>
      </c>
      <c r="D48" s="25">
        <v>0</v>
      </c>
      <c r="E48" s="25">
        <v>0</v>
      </c>
      <c r="F48" s="25">
        <v>0</v>
      </c>
      <c r="G48" s="25">
        <v>0.8666666666666667</v>
      </c>
      <c r="H48" s="25" t="s">
        <v>25</v>
      </c>
      <c r="I48" s="25">
        <f t="shared" si="40"/>
        <v>0.8666666666666667</v>
      </c>
      <c r="J48" s="25" t="s">
        <v>25</v>
      </c>
      <c r="K48" s="25">
        <v>0.8666666666666667</v>
      </c>
      <c r="L48" s="25" t="s">
        <v>25</v>
      </c>
      <c r="M48" s="25">
        <v>0</v>
      </c>
      <c r="N48" s="25" t="s">
        <v>25</v>
      </c>
      <c r="O48" s="25">
        <v>0</v>
      </c>
      <c r="P48" s="25" t="s">
        <v>25</v>
      </c>
      <c r="Q48" s="25">
        <v>0</v>
      </c>
      <c r="R48" s="25">
        <v>0</v>
      </c>
      <c r="S48" s="25">
        <f t="shared" si="41"/>
        <v>0</v>
      </c>
      <c r="T48" s="25" t="str">
        <f t="shared" si="42"/>
        <v>нд</v>
      </c>
      <c r="U48" s="25" t="str">
        <f t="shared" si="43"/>
        <v>нд</v>
      </c>
      <c r="V48" s="26" t="s">
        <v>268</v>
      </c>
    </row>
    <row r="49" spans="1:22" x14ac:dyDescent="0.25">
      <c r="A49" s="29" t="s">
        <v>69</v>
      </c>
      <c r="B49" s="28" t="s">
        <v>70</v>
      </c>
      <c r="C49" s="27" t="s">
        <v>24</v>
      </c>
      <c r="D49" s="3">
        <f t="shared" ref="D49:S49" si="44">SUM(D50,D84,D97,D114)</f>
        <v>0</v>
      </c>
      <c r="E49" s="3">
        <f t="shared" si="44"/>
        <v>6.1533032699999994</v>
      </c>
      <c r="F49" s="3">
        <f t="shared" si="44"/>
        <v>0</v>
      </c>
      <c r="G49" s="3">
        <f t="shared" si="44"/>
        <v>246.41312754151062</v>
      </c>
      <c r="H49" s="3">
        <f t="shared" si="44"/>
        <v>95.025270881106849</v>
      </c>
      <c r="I49" s="3">
        <f t="shared" si="44"/>
        <v>12.71674543</v>
      </c>
      <c r="J49" s="3">
        <f t="shared" si="44"/>
        <v>0</v>
      </c>
      <c r="K49" s="3">
        <f t="shared" si="44"/>
        <v>12.71674543</v>
      </c>
      <c r="L49" s="3">
        <f t="shared" si="44"/>
        <v>0</v>
      </c>
      <c r="M49" s="3">
        <f t="shared" si="44"/>
        <v>0</v>
      </c>
      <c r="N49" s="3">
        <f t="shared" si="44"/>
        <v>0</v>
      </c>
      <c r="O49" s="3">
        <f t="shared" si="44"/>
        <v>0</v>
      </c>
      <c r="P49" s="3">
        <f t="shared" si="44"/>
        <v>95.025270881106849</v>
      </c>
      <c r="Q49" s="3">
        <f t="shared" si="44"/>
        <v>0</v>
      </c>
      <c r="R49" s="3">
        <f t="shared" si="44"/>
        <v>0</v>
      </c>
      <c r="S49" s="3">
        <f t="shared" si="44"/>
        <v>233.69638211151059</v>
      </c>
      <c r="T49" s="25">
        <f t="shared" ref="T49:T51" si="45">IF(N49="нд","нд",(N(K49)+N(M49)+N(O49))-(N(J49)+N(L49)+N(N49)))</f>
        <v>12.71674543</v>
      </c>
      <c r="U49" s="25" t="str">
        <f t="shared" ref="U49:U51" si="46">IF(T49="нд","нд",IF(T49=0,0,IF(AND(N(J49)+N(L49)+N(N49)=0,T49&lt;&gt;0),"нд",N(T49)/(N(J49)+N(L49)+N(N49))*100)))</f>
        <v>нд</v>
      </c>
      <c r="V49" s="26" t="s">
        <v>25</v>
      </c>
    </row>
    <row r="50" spans="1:22" ht="31.5" x14ac:dyDescent="0.25">
      <c r="A50" s="22" t="s">
        <v>71</v>
      </c>
      <c r="B50" s="23" t="s">
        <v>72</v>
      </c>
      <c r="C50" s="24" t="s">
        <v>24</v>
      </c>
      <c r="D50" s="2">
        <f t="shared" ref="D50:S50" si="47">SUM(D51,D64)</f>
        <v>0</v>
      </c>
      <c r="E50" s="2">
        <f t="shared" si="47"/>
        <v>0</v>
      </c>
      <c r="F50" s="2">
        <f t="shared" si="47"/>
        <v>0</v>
      </c>
      <c r="G50" s="2">
        <f t="shared" si="47"/>
        <v>108.59543406909297</v>
      </c>
      <c r="H50" s="2">
        <f t="shared" si="47"/>
        <v>58.073592950494898</v>
      </c>
      <c r="I50" s="2">
        <f t="shared" si="47"/>
        <v>9.2994781399999997</v>
      </c>
      <c r="J50" s="2">
        <f t="shared" si="47"/>
        <v>0</v>
      </c>
      <c r="K50" s="2">
        <f t="shared" si="47"/>
        <v>9.2994781399999997</v>
      </c>
      <c r="L50" s="2">
        <f t="shared" si="47"/>
        <v>0</v>
      </c>
      <c r="M50" s="2">
        <f t="shared" si="47"/>
        <v>0</v>
      </c>
      <c r="N50" s="2">
        <f t="shared" si="47"/>
        <v>0</v>
      </c>
      <c r="O50" s="2">
        <f t="shared" si="47"/>
        <v>0</v>
      </c>
      <c r="P50" s="2">
        <f t="shared" si="47"/>
        <v>58.073592950494898</v>
      </c>
      <c r="Q50" s="2">
        <f t="shared" si="47"/>
        <v>0</v>
      </c>
      <c r="R50" s="2">
        <f t="shared" si="47"/>
        <v>0</v>
      </c>
      <c r="S50" s="2">
        <f t="shared" si="47"/>
        <v>99.295955929092969</v>
      </c>
      <c r="T50" s="25">
        <f t="shared" si="45"/>
        <v>9.2994781399999997</v>
      </c>
      <c r="U50" s="25" t="str">
        <f t="shared" si="46"/>
        <v>нд</v>
      </c>
      <c r="V50" s="26" t="s">
        <v>25</v>
      </c>
    </row>
    <row r="51" spans="1:22" x14ac:dyDescent="0.25">
      <c r="A51" s="22" t="s">
        <v>73</v>
      </c>
      <c r="B51" s="23" t="s">
        <v>74</v>
      </c>
      <c r="C51" s="24" t="s">
        <v>24</v>
      </c>
      <c r="D51" s="2">
        <f>SUM(D52:D63)</f>
        <v>0</v>
      </c>
      <c r="E51" s="2">
        <f t="shared" ref="E51:S51" si="48">SUM(E52:E63)</f>
        <v>0</v>
      </c>
      <c r="F51" s="2">
        <f t="shared" si="48"/>
        <v>0</v>
      </c>
      <c r="G51" s="2">
        <f t="shared" si="48"/>
        <v>42.510202160778945</v>
      </c>
      <c r="H51" s="2">
        <f t="shared" si="48"/>
        <v>33.667672629528937</v>
      </c>
      <c r="I51" s="2">
        <f t="shared" si="48"/>
        <v>0.65347147500000002</v>
      </c>
      <c r="J51" s="2">
        <f t="shared" si="48"/>
        <v>0</v>
      </c>
      <c r="K51" s="2">
        <f t="shared" si="48"/>
        <v>0.65347147500000002</v>
      </c>
      <c r="L51" s="2">
        <f t="shared" si="48"/>
        <v>0</v>
      </c>
      <c r="M51" s="2">
        <f t="shared" si="48"/>
        <v>0</v>
      </c>
      <c r="N51" s="2">
        <f t="shared" si="48"/>
        <v>0</v>
      </c>
      <c r="O51" s="2">
        <f t="shared" si="48"/>
        <v>0</v>
      </c>
      <c r="P51" s="2">
        <f t="shared" si="48"/>
        <v>33.667672629528937</v>
      </c>
      <c r="Q51" s="2">
        <f t="shared" si="48"/>
        <v>0</v>
      </c>
      <c r="R51" s="2">
        <f t="shared" si="48"/>
        <v>0</v>
      </c>
      <c r="S51" s="2">
        <f t="shared" si="48"/>
        <v>41.856730685778949</v>
      </c>
      <c r="T51" s="25">
        <f t="shared" si="45"/>
        <v>0.65347147500000002</v>
      </c>
      <c r="U51" s="25" t="str">
        <f t="shared" si="46"/>
        <v>нд</v>
      </c>
      <c r="V51" s="26" t="s">
        <v>25</v>
      </c>
    </row>
    <row r="52" spans="1:22" ht="47.25" x14ac:dyDescent="0.25">
      <c r="A52" s="22" t="s">
        <v>73</v>
      </c>
      <c r="B52" s="23" t="s">
        <v>120</v>
      </c>
      <c r="C52" s="24" t="s">
        <v>121</v>
      </c>
      <c r="D52" s="25">
        <v>0</v>
      </c>
      <c r="E52" s="25">
        <v>0</v>
      </c>
      <c r="F52" s="25">
        <v>0</v>
      </c>
      <c r="G52" s="25">
        <v>13.4079645</v>
      </c>
      <c r="H52" s="25">
        <f t="shared" ref="H52:H63" si="49">SUM(J52,L52,N52,P52)</f>
        <v>13.4079645</v>
      </c>
      <c r="I52" s="25">
        <f t="shared" ref="I52:I63" si="50">SUM(K52,M52,O52,Q52)</f>
        <v>0</v>
      </c>
      <c r="J52" s="25">
        <v>0</v>
      </c>
      <c r="K52" s="25">
        <v>0</v>
      </c>
      <c r="L52" s="25">
        <v>0</v>
      </c>
      <c r="M52" s="25">
        <v>0</v>
      </c>
      <c r="N52" s="25">
        <v>0</v>
      </c>
      <c r="O52" s="25">
        <v>0</v>
      </c>
      <c r="P52" s="25">
        <v>13.4079645</v>
      </c>
      <c r="Q52" s="25">
        <v>0</v>
      </c>
      <c r="R52" s="25">
        <v>0</v>
      </c>
      <c r="S52" s="25">
        <f t="shared" ref="S52:S63" si="51">N(G52)-N(I52)</f>
        <v>13.4079645</v>
      </c>
      <c r="T52" s="25">
        <f t="shared" ref="T52:T63" si="52">IF(N52="нд","нд",(N(K52))-(N(J52)+N(L52)+N(N52)))</f>
        <v>0</v>
      </c>
      <c r="U52" s="25">
        <f t="shared" ref="U52:U63" si="53">IF(T52="нд","нд",IF(T52=0,0,IF(AND(N(J52)=0,T52&lt;&gt;0),"нд",N(T52)/(N(J52))*100)))</f>
        <v>0</v>
      </c>
      <c r="V52" s="26" t="s">
        <v>25</v>
      </c>
    </row>
    <row r="53" spans="1:22" ht="78.75" x14ac:dyDescent="0.25">
      <c r="A53" s="22" t="s">
        <v>73</v>
      </c>
      <c r="B53" s="23" t="s">
        <v>148</v>
      </c>
      <c r="C53" s="24" t="s">
        <v>149</v>
      </c>
      <c r="D53" s="25">
        <v>0</v>
      </c>
      <c r="E53" s="25">
        <v>0</v>
      </c>
      <c r="F53" s="25">
        <v>0</v>
      </c>
      <c r="G53" s="25">
        <v>3.8121064177258477</v>
      </c>
      <c r="H53" s="25">
        <f t="shared" si="49"/>
        <v>3.8121064177258477</v>
      </c>
      <c r="I53" s="25">
        <f t="shared" si="50"/>
        <v>0</v>
      </c>
      <c r="J53" s="25">
        <v>0</v>
      </c>
      <c r="K53" s="25">
        <v>0</v>
      </c>
      <c r="L53" s="25">
        <v>0</v>
      </c>
      <c r="M53" s="25">
        <v>0</v>
      </c>
      <c r="N53" s="25">
        <v>0</v>
      </c>
      <c r="O53" s="25">
        <v>0</v>
      </c>
      <c r="P53" s="25">
        <v>3.8121064177258477</v>
      </c>
      <c r="Q53" s="25">
        <v>0</v>
      </c>
      <c r="R53" s="25">
        <v>0</v>
      </c>
      <c r="S53" s="25">
        <f t="shared" si="51"/>
        <v>3.8121064177258477</v>
      </c>
      <c r="T53" s="25">
        <f t="shared" si="52"/>
        <v>0</v>
      </c>
      <c r="U53" s="25">
        <f t="shared" si="53"/>
        <v>0</v>
      </c>
      <c r="V53" s="26" t="s">
        <v>25</v>
      </c>
    </row>
    <row r="54" spans="1:22" ht="47.25" x14ac:dyDescent="0.25">
      <c r="A54" s="22" t="s">
        <v>73</v>
      </c>
      <c r="B54" s="23" t="s">
        <v>150</v>
      </c>
      <c r="C54" s="24" t="s">
        <v>151</v>
      </c>
      <c r="D54" s="25">
        <v>0</v>
      </c>
      <c r="E54" s="25">
        <v>0</v>
      </c>
      <c r="F54" s="25">
        <v>0</v>
      </c>
      <c r="G54" s="25">
        <v>2.9871350265631644</v>
      </c>
      <c r="H54" s="25">
        <f t="shared" si="49"/>
        <v>2.9871350265631644</v>
      </c>
      <c r="I54" s="25">
        <f t="shared" si="50"/>
        <v>0</v>
      </c>
      <c r="J54" s="25">
        <v>0</v>
      </c>
      <c r="K54" s="25">
        <v>0</v>
      </c>
      <c r="L54" s="25">
        <v>0</v>
      </c>
      <c r="M54" s="25">
        <v>0</v>
      </c>
      <c r="N54" s="25">
        <v>0</v>
      </c>
      <c r="O54" s="25">
        <v>0</v>
      </c>
      <c r="P54" s="25">
        <v>2.9871350265631644</v>
      </c>
      <c r="Q54" s="25">
        <v>0</v>
      </c>
      <c r="R54" s="25">
        <v>0</v>
      </c>
      <c r="S54" s="25">
        <f t="shared" si="51"/>
        <v>2.9871350265631644</v>
      </c>
      <c r="T54" s="25">
        <f t="shared" si="52"/>
        <v>0</v>
      </c>
      <c r="U54" s="25">
        <f t="shared" si="53"/>
        <v>0</v>
      </c>
      <c r="V54" s="26" t="s">
        <v>25</v>
      </c>
    </row>
    <row r="55" spans="1:22" ht="31.5" x14ac:dyDescent="0.25">
      <c r="A55" s="22" t="s">
        <v>73</v>
      </c>
      <c r="B55" s="23" t="s">
        <v>152</v>
      </c>
      <c r="C55" s="24" t="s">
        <v>153</v>
      </c>
      <c r="D55" s="25">
        <v>0</v>
      </c>
      <c r="E55" s="25">
        <v>0</v>
      </c>
      <c r="F55" s="25">
        <v>0</v>
      </c>
      <c r="G55" s="25">
        <v>1.1634782615370407</v>
      </c>
      <c r="H55" s="25">
        <f t="shared" si="49"/>
        <v>1.1634782615370407</v>
      </c>
      <c r="I55" s="25">
        <f t="shared" si="50"/>
        <v>0</v>
      </c>
      <c r="J55" s="25">
        <v>0</v>
      </c>
      <c r="K55" s="25">
        <v>0</v>
      </c>
      <c r="L55" s="25">
        <v>0</v>
      </c>
      <c r="M55" s="25">
        <v>0</v>
      </c>
      <c r="N55" s="25">
        <v>0</v>
      </c>
      <c r="O55" s="25">
        <v>0</v>
      </c>
      <c r="P55" s="25">
        <v>1.1634782615370407</v>
      </c>
      <c r="Q55" s="25">
        <v>0</v>
      </c>
      <c r="R55" s="25">
        <v>0</v>
      </c>
      <c r="S55" s="25">
        <f t="shared" si="51"/>
        <v>1.1634782615370407</v>
      </c>
      <c r="T55" s="25">
        <f t="shared" si="52"/>
        <v>0</v>
      </c>
      <c r="U55" s="25">
        <f t="shared" si="53"/>
        <v>0</v>
      </c>
      <c r="V55" s="26" t="s">
        <v>25</v>
      </c>
    </row>
    <row r="56" spans="1:22" ht="31.5" x14ac:dyDescent="0.25">
      <c r="A56" s="22" t="s">
        <v>73</v>
      </c>
      <c r="B56" s="23" t="s">
        <v>154</v>
      </c>
      <c r="C56" s="24" t="s">
        <v>155</v>
      </c>
      <c r="D56" s="25">
        <v>0</v>
      </c>
      <c r="E56" s="25">
        <v>0</v>
      </c>
      <c r="F56" s="25">
        <v>0</v>
      </c>
      <c r="G56" s="25">
        <v>1.1634782615370407</v>
      </c>
      <c r="H56" s="25">
        <f t="shared" si="49"/>
        <v>1.1634782615370407</v>
      </c>
      <c r="I56" s="25">
        <f t="shared" si="50"/>
        <v>0</v>
      </c>
      <c r="J56" s="25">
        <v>0</v>
      </c>
      <c r="K56" s="25">
        <v>0</v>
      </c>
      <c r="L56" s="25">
        <v>0</v>
      </c>
      <c r="M56" s="25">
        <v>0</v>
      </c>
      <c r="N56" s="25">
        <v>0</v>
      </c>
      <c r="O56" s="25">
        <v>0</v>
      </c>
      <c r="P56" s="25">
        <v>1.1634782615370407</v>
      </c>
      <c r="Q56" s="25">
        <v>0</v>
      </c>
      <c r="R56" s="25">
        <v>0</v>
      </c>
      <c r="S56" s="25">
        <f t="shared" si="51"/>
        <v>1.1634782615370407</v>
      </c>
      <c r="T56" s="25">
        <f t="shared" si="52"/>
        <v>0</v>
      </c>
      <c r="U56" s="25">
        <f t="shared" si="53"/>
        <v>0</v>
      </c>
      <c r="V56" s="26" t="s">
        <v>25</v>
      </c>
    </row>
    <row r="57" spans="1:22" ht="63" x14ac:dyDescent="0.25">
      <c r="A57" s="22" t="s">
        <v>73</v>
      </c>
      <c r="B57" s="23" t="s">
        <v>156</v>
      </c>
      <c r="C57" s="24" t="s">
        <v>157</v>
      </c>
      <c r="D57" s="25">
        <v>0</v>
      </c>
      <c r="E57" s="25">
        <v>0</v>
      </c>
      <c r="F57" s="25">
        <v>0</v>
      </c>
      <c r="G57" s="25">
        <v>2.3735855879687127</v>
      </c>
      <c r="H57" s="25">
        <f t="shared" si="49"/>
        <v>2.3735855879687127</v>
      </c>
      <c r="I57" s="25">
        <f t="shared" si="50"/>
        <v>0</v>
      </c>
      <c r="J57" s="25">
        <v>0</v>
      </c>
      <c r="K57" s="25">
        <v>0</v>
      </c>
      <c r="L57" s="25">
        <v>0</v>
      </c>
      <c r="M57" s="25">
        <v>0</v>
      </c>
      <c r="N57" s="25">
        <v>0</v>
      </c>
      <c r="O57" s="25">
        <v>0</v>
      </c>
      <c r="P57" s="25">
        <v>2.3735855879687127</v>
      </c>
      <c r="Q57" s="25">
        <v>0</v>
      </c>
      <c r="R57" s="25">
        <v>0</v>
      </c>
      <c r="S57" s="25">
        <f t="shared" si="51"/>
        <v>2.3735855879687127</v>
      </c>
      <c r="T57" s="25">
        <f t="shared" si="52"/>
        <v>0</v>
      </c>
      <c r="U57" s="25">
        <f t="shared" si="53"/>
        <v>0</v>
      </c>
      <c r="V57" s="26" t="s">
        <v>25</v>
      </c>
    </row>
    <row r="58" spans="1:22" ht="31.5" x14ac:dyDescent="0.25">
      <c r="A58" s="22" t="s">
        <v>73</v>
      </c>
      <c r="B58" s="23" t="s">
        <v>158</v>
      </c>
      <c r="C58" s="24" t="s">
        <v>159</v>
      </c>
      <c r="D58" s="25">
        <v>0</v>
      </c>
      <c r="E58" s="25">
        <v>0</v>
      </c>
      <c r="F58" s="25">
        <v>0</v>
      </c>
      <c r="G58" s="25">
        <v>1.7639999999999996</v>
      </c>
      <c r="H58" s="25">
        <f t="shared" si="49"/>
        <v>1.7639999999999996</v>
      </c>
      <c r="I58" s="25">
        <f t="shared" si="50"/>
        <v>0</v>
      </c>
      <c r="J58" s="25">
        <v>0</v>
      </c>
      <c r="K58" s="25">
        <v>0</v>
      </c>
      <c r="L58" s="25">
        <v>0</v>
      </c>
      <c r="M58" s="25">
        <v>0</v>
      </c>
      <c r="N58" s="25">
        <v>0</v>
      </c>
      <c r="O58" s="25">
        <v>0</v>
      </c>
      <c r="P58" s="25">
        <v>1.7639999999999996</v>
      </c>
      <c r="Q58" s="25">
        <v>0</v>
      </c>
      <c r="R58" s="25">
        <v>0</v>
      </c>
      <c r="S58" s="25">
        <f t="shared" si="51"/>
        <v>1.7639999999999996</v>
      </c>
      <c r="T58" s="25">
        <f t="shared" si="52"/>
        <v>0</v>
      </c>
      <c r="U58" s="25">
        <f t="shared" si="53"/>
        <v>0</v>
      </c>
      <c r="V58" s="26" t="s">
        <v>25</v>
      </c>
    </row>
    <row r="59" spans="1:22" ht="47.25" x14ac:dyDescent="0.25">
      <c r="A59" s="22" t="s">
        <v>73</v>
      </c>
      <c r="B59" s="23" t="s">
        <v>160</v>
      </c>
      <c r="C59" s="24" t="s">
        <v>161</v>
      </c>
      <c r="D59" s="25">
        <v>0</v>
      </c>
      <c r="E59" s="25">
        <v>0</v>
      </c>
      <c r="F59" s="25">
        <v>0</v>
      </c>
      <c r="G59" s="25">
        <v>0.80971676738149534</v>
      </c>
      <c r="H59" s="25">
        <f t="shared" si="49"/>
        <v>0.80971676738149534</v>
      </c>
      <c r="I59" s="25">
        <f t="shared" si="50"/>
        <v>0.65347147500000002</v>
      </c>
      <c r="J59" s="25">
        <v>0</v>
      </c>
      <c r="K59" s="25">
        <v>0.65347147500000002</v>
      </c>
      <c r="L59" s="25">
        <v>0</v>
      </c>
      <c r="M59" s="25">
        <v>0</v>
      </c>
      <c r="N59" s="25">
        <v>0</v>
      </c>
      <c r="O59" s="25">
        <v>0</v>
      </c>
      <c r="P59" s="25">
        <v>0.80971676738149534</v>
      </c>
      <c r="Q59" s="25">
        <v>0</v>
      </c>
      <c r="R59" s="25">
        <v>0</v>
      </c>
      <c r="S59" s="25">
        <f t="shared" si="51"/>
        <v>0.15624529238149532</v>
      </c>
      <c r="T59" s="25">
        <f t="shared" si="52"/>
        <v>0.65347147500000002</v>
      </c>
      <c r="U59" s="25" t="str">
        <f t="shared" si="53"/>
        <v>нд</v>
      </c>
      <c r="V59" s="26" t="s">
        <v>272</v>
      </c>
    </row>
    <row r="60" spans="1:22" x14ac:dyDescent="0.25">
      <c r="A60" s="22" t="s">
        <v>73</v>
      </c>
      <c r="B60" s="23" t="s">
        <v>162</v>
      </c>
      <c r="C60" s="24" t="s">
        <v>163</v>
      </c>
      <c r="D60" s="25">
        <v>0</v>
      </c>
      <c r="E60" s="25">
        <v>0</v>
      </c>
      <c r="F60" s="25">
        <v>0</v>
      </c>
      <c r="G60" s="25">
        <v>1.1634782615370407</v>
      </c>
      <c r="H60" s="25">
        <f t="shared" si="49"/>
        <v>1.1634782615370407</v>
      </c>
      <c r="I60" s="25">
        <f t="shared" si="50"/>
        <v>0</v>
      </c>
      <c r="J60" s="25">
        <v>0</v>
      </c>
      <c r="K60" s="25">
        <v>0</v>
      </c>
      <c r="L60" s="25">
        <v>0</v>
      </c>
      <c r="M60" s="25">
        <v>0</v>
      </c>
      <c r="N60" s="25">
        <v>0</v>
      </c>
      <c r="O60" s="25">
        <v>0</v>
      </c>
      <c r="P60" s="25">
        <v>1.1634782615370407</v>
      </c>
      <c r="Q60" s="25">
        <v>0</v>
      </c>
      <c r="R60" s="25">
        <v>0</v>
      </c>
      <c r="S60" s="25">
        <f t="shared" si="51"/>
        <v>1.1634782615370407</v>
      </c>
      <c r="T60" s="25">
        <f t="shared" si="52"/>
        <v>0</v>
      </c>
      <c r="U60" s="25">
        <f t="shared" si="53"/>
        <v>0</v>
      </c>
      <c r="V60" s="26" t="s">
        <v>25</v>
      </c>
    </row>
    <row r="61" spans="1:22" ht="78.75" x14ac:dyDescent="0.25">
      <c r="A61" s="22" t="s">
        <v>73</v>
      </c>
      <c r="B61" s="23" t="s">
        <v>164</v>
      </c>
      <c r="C61" s="24" t="s">
        <v>165</v>
      </c>
      <c r="D61" s="25">
        <v>0</v>
      </c>
      <c r="E61" s="25">
        <v>0</v>
      </c>
      <c r="F61" s="25">
        <v>0</v>
      </c>
      <c r="G61" s="25">
        <v>4.0402262640285986</v>
      </c>
      <c r="H61" s="25">
        <f t="shared" si="49"/>
        <v>4.0402262640285986</v>
      </c>
      <c r="I61" s="25">
        <f t="shared" si="50"/>
        <v>0</v>
      </c>
      <c r="J61" s="25">
        <v>0</v>
      </c>
      <c r="K61" s="25">
        <v>0</v>
      </c>
      <c r="L61" s="25">
        <v>0</v>
      </c>
      <c r="M61" s="25">
        <v>0</v>
      </c>
      <c r="N61" s="25">
        <v>0</v>
      </c>
      <c r="O61" s="25">
        <v>0</v>
      </c>
      <c r="P61" s="25">
        <v>4.0402262640285986</v>
      </c>
      <c r="Q61" s="25">
        <v>0</v>
      </c>
      <c r="R61" s="25">
        <v>0</v>
      </c>
      <c r="S61" s="25">
        <f t="shared" si="51"/>
        <v>4.0402262640285986</v>
      </c>
      <c r="T61" s="25">
        <f t="shared" si="52"/>
        <v>0</v>
      </c>
      <c r="U61" s="25">
        <f t="shared" si="53"/>
        <v>0</v>
      </c>
      <c r="V61" s="26" t="s">
        <v>25</v>
      </c>
    </row>
    <row r="62" spans="1:22" ht="47.25" x14ac:dyDescent="0.25">
      <c r="A62" s="22" t="s">
        <v>73</v>
      </c>
      <c r="B62" s="23" t="s">
        <v>166</v>
      </c>
      <c r="C62" s="24" t="s">
        <v>167</v>
      </c>
      <c r="D62" s="25">
        <v>0</v>
      </c>
      <c r="E62" s="25">
        <v>0</v>
      </c>
      <c r="F62" s="25">
        <v>0</v>
      </c>
      <c r="G62" s="25">
        <v>5.9247140624999997</v>
      </c>
      <c r="H62" s="25">
        <f t="shared" si="49"/>
        <v>0.59247140625000005</v>
      </c>
      <c r="I62" s="25">
        <f t="shared" si="50"/>
        <v>0</v>
      </c>
      <c r="J62" s="25">
        <v>0</v>
      </c>
      <c r="K62" s="25">
        <v>0</v>
      </c>
      <c r="L62" s="25">
        <v>0</v>
      </c>
      <c r="M62" s="25">
        <v>0</v>
      </c>
      <c r="N62" s="25">
        <v>0</v>
      </c>
      <c r="O62" s="25">
        <v>0</v>
      </c>
      <c r="P62" s="25">
        <v>0.59247140625000005</v>
      </c>
      <c r="Q62" s="25">
        <v>0</v>
      </c>
      <c r="R62" s="25">
        <v>0</v>
      </c>
      <c r="S62" s="25">
        <f t="shared" si="51"/>
        <v>5.9247140624999997</v>
      </c>
      <c r="T62" s="25">
        <f t="shared" si="52"/>
        <v>0</v>
      </c>
      <c r="U62" s="25">
        <f t="shared" si="53"/>
        <v>0</v>
      </c>
      <c r="V62" s="26" t="s">
        <v>25</v>
      </c>
    </row>
    <row r="63" spans="1:22" ht="31.5" x14ac:dyDescent="0.25">
      <c r="A63" s="22" t="s">
        <v>73</v>
      </c>
      <c r="B63" s="23" t="s">
        <v>168</v>
      </c>
      <c r="C63" s="24" t="s">
        <v>169</v>
      </c>
      <c r="D63" s="25">
        <v>0</v>
      </c>
      <c r="E63" s="25">
        <v>0</v>
      </c>
      <c r="F63" s="25">
        <v>0</v>
      </c>
      <c r="G63" s="25">
        <v>3.9003187500000007</v>
      </c>
      <c r="H63" s="25">
        <f t="shared" si="49"/>
        <v>0.39003187500000003</v>
      </c>
      <c r="I63" s="25">
        <f t="shared" si="50"/>
        <v>0</v>
      </c>
      <c r="J63" s="25">
        <v>0</v>
      </c>
      <c r="K63" s="25">
        <v>0</v>
      </c>
      <c r="L63" s="25">
        <v>0</v>
      </c>
      <c r="M63" s="25">
        <v>0</v>
      </c>
      <c r="N63" s="25">
        <v>0</v>
      </c>
      <c r="O63" s="25">
        <v>0</v>
      </c>
      <c r="P63" s="25">
        <v>0.39003187500000003</v>
      </c>
      <c r="Q63" s="25">
        <v>0</v>
      </c>
      <c r="R63" s="25">
        <v>0</v>
      </c>
      <c r="S63" s="25">
        <f t="shared" si="51"/>
        <v>3.9003187500000007</v>
      </c>
      <c r="T63" s="25">
        <f t="shared" si="52"/>
        <v>0</v>
      </c>
      <c r="U63" s="25">
        <f t="shared" si="53"/>
        <v>0</v>
      </c>
      <c r="V63" s="26" t="s">
        <v>25</v>
      </c>
    </row>
    <row r="64" spans="1:22" ht="31.5" x14ac:dyDescent="0.25">
      <c r="A64" s="29" t="s">
        <v>75</v>
      </c>
      <c r="B64" s="28" t="s">
        <v>76</v>
      </c>
      <c r="C64" s="27" t="s">
        <v>24</v>
      </c>
      <c r="D64" s="3">
        <f>SUM(D65:D83)</f>
        <v>0</v>
      </c>
      <c r="E64" s="3">
        <f t="shared" ref="E64:S64" si="54">SUM(E65:E83)</f>
        <v>0</v>
      </c>
      <c r="F64" s="3">
        <f t="shared" si="54"/>
        <v>0</v>
      </c>
      <c r="G64" s="3">
        <f t="shared" si="54"/>
        <v>66.085231908314029</v>
      </c>
      <c r="H64" s="3">
        <f t="shared" si="54"/>
        <v>24.405920320965961</v>
      </c>
      <c r="I64" s="3">
        <f t="shared" si="54"/>
        <v>8.6460066649999998</v>
      </c>
      <c r="J64" s="3">
        <f t="shared" si="54"/>
        <v>0</v>
      </c>
      <c r="K64" s="3">
        <f t="shared" si="54"/>
        <v>8.6460066649999998</v>
      </c>
      <c r="L64" s="3">
        <f t="shared" si="54"/>
        <v>0</v>
      </c>
      <c r="M64" s="3">
        <f t="shared" si="54"/>
        <v>0</v>
      </c>
      <c r="N64" s="3">
        <f t="shared" si="54"/>
        <v>0</v>
      </c>
      <c r="O64" s="3">
        <f t="shared" si="54"/>
        <v>0</v>
      </c>
      <c r="P64" s="3">
        <f t="shared" si="54"/>
        <v>24.405920320965961</v>
      </c>
      <c r="Q64" s="3">
        <f t="shared" si="54"/>
        <v>0</v>
      </c>
      <c r="R64" s="3">
        <f t="shared" si="54"/>
        <v>0</v>
      </c>
      <c r="S64" s="3">
        <f t="shared" si="54"/>
        <v>57.439225243314027</v>
      </c>
      <c r="T64" s="25">
        <f>IF(N64="нд","нд",(N(K64)+N(M64)+N(O64))-(N(J64)+N(L64)+N(N64)))</f>
        <v>8.6460066649999998</v>
      </c>
      <c r="U64" s="25" t="str">
        <f>IF(T64="нд","нд",IF(T64=0,0,IF(AND(N(J64)+N(L64)+N(N64)=0,T64&lt;&gt;0),"нд",N(T64)/(N(J64)+N(L64)+N(N64))*100)))</f>
        <v>нд</v>
      </c>
      <c r="V64" s="26" t="s">
        <v>25</v>
      </c>
    </row>
    <row r="65" spans="1:22" ht="47.25" x14ac:dyDescent="0.25">
      <c r="A65" s="22" t="s">
        <v>75</v>
      </c>
      <c r="B65" s="23" t="s">
        <v>170</v>
      </c>
      <c r="C65" s="24" t="s">
        <v>171</v>
      </c>
      <c r="D65" s="25">
        <v>0</v>
      </c>
      <c r="E65" s="25">
        <v>0</v>
      </c>
      <c r="F65" s="25">
        <v>0</v>
      </c>
      <c r="G65" s="25">
        <v>1.038658238713017</v>
      </c>
      <c r="H65" s="25">
        <f t="shared" ref="H65:H83" si="55">SUM(J65,L65,N65,P65)</f>
        <v>1.038658238713017</v>
      </c>
      <c r="I65" s="25">
        <f t="shared" ref="I65:I83" si="56">SUM(K65,M65,O65,Q65)</f>
        <v>0.73610222400000003</v>
      </c>
      <c r="J65" s="25">
        <v>0</v>
      </c>
      <c r="K65" s="25">
        <v>0.73610222400000003</v>
      </c>
      <c r="L65" s="25">
        <v>0</v>
      </c>
      <c r="M65" s="25">
        <v>0</v>
      </c>
      <c r="N65" s="25">
        <v>0</v>
      </c>
      <c r="O65" s="25">
        <v>0</v>
      </c>
      <c r="P65" s="25">
        <v>1.038658238713017</v>
      </c>
      <c r="Q65" s="25">
        <v>0</v>
      </c>
      <c r="R65" s="25">
        <v>0</v>
      </c>
      <c r="S65" s="25">
        <f t="shared" ref="S65:S83" si="57">N(G65)-N(I65)</f>
        <v>0.30255601471301696</v>
      </c>
      <c r="T65" s="25">
        <f t="shared" ref="T65:T83" si="58">IF(N65="нд","нд",(N(K65))-(N(J65)+N(L65)+N(N65)))</f>
        <v>0.73610222400000003</v>
      </c>
      <c r="U65" s="25" t="str">
        <f t="shared" ref="U65:U83" si="59">IF(T65="нд","нд",IF(T65=0,0,IF(AND(N(J65)=0,T65&lt;&gt;0),"нд",N(T65)/(N(J65))*100)))</f>
        <v>нд</v>
      </c>
      <c r="V65" s="26" t="s">
        <v>272</v>
      </c>
    </row>
    <row r="66" spans="1:22" ht="47.25" x14ac:dyDescent="0.25">
      <c r="A66" s="29" t="s">
        <v>75</v>
      </c>
      <c r="B66" s="28" t="s">
        <v>172</v>
      </c>
      <c r="C66" s="27" t="s">
        <v>173</v>
      </c>
      <c r="D66" s="25">
        <v>0</v>
      </c>
      <c r="E66" s="25">
        <v>0</v>
      </c>
      <c r="F66" s="25">
        <v>0</v>
      </c>
      <c r="G66" s="25">
        <v>0.73020372507943532</v>
      </c>
      <c r="H66" s="25">
        <f t="shared" si="55"/>
        <v>0.73020372507943532</v>
      </c>
      <c r="I66" s="25">
        <f t="shared" si="56"/>
        <v>0.59061662999999998</v>
      </c>
      <c r="J66" s="25">
        <v>0</v>
      </c>
      <c r="K66" s="25">
        <v>0.59061662999999998</v>
      </c>
      <c r="L66" s="25">
        <v>0</v>
      </c>
      <c r="M66" s="25">
        <v>0</v>
      </c>
      <c r="N66" s="25">
        <v>0</v>
      </c>
      <c r="O66" s="25">
        <v>0</v>
      </c>
      <c r="P66" s="25">
        <v>0.73020372507943532</v>
      </c>
      <c r="Q66" s="25">
        <v>0</v>
      </c>
      <c r="R66" s="25">
        <v>0</v>
      </c>
      <c r="S66" s="25">
        <f t="shared" si="57"/>
        <v>0.13958709507943534</v>
      </c>
      <c r="T66" s="25">
        <f t="shared" si="58"/>
        <v>0.59061662999999998</v>
      </c>
      <c r="U66" s="25" t="str">
        <f t="shared" si="59"/>
        <v>нд</v>
      </c>
      <c r="V66" s="26" t="s">
        <v>272</v>
      </c>
    </row>
    <row r="67" spans="1:22" ht="47.25" x14ac:dyDescent="0.25">
      <c r="A67" s="29" t="s">
        <v>75</v>
      </c>
      <c r="B67" s="28" t="s">
        <v>174</v>
      </c>
      <c r="C67" s="27" t="s">
        <v>175</v>
      </c>
      <c r="D67" s="25">
        <v>0</v>
      </c>
      <c r="E67" s="25">
        <v>0</v>
      </c>
      <c r="F67" s="25">
        <v>0</v>
      </c>
      <c r="G67" s="25">
        <v>0.73020372507943532</v>
      </c>
      <c r="H67" s="25">
        <f t="shared" si="55"/>
        <v>0.73020372507943532</v>
      </c>
      <c r="I67" s="25">
        <f t="shared" si="56"/>
        <v>0.59061662999999998</v>
      </c>
      <c r="J67" s="25">
        <v>0</v>
      </c>
      <c r="K67" s="25">
        <v>0.59061662999999998</v>
      </c>
      <c r="L67" s="25">
        <v>0</v>
      </c>
      <c r="M67" s="25">
        <v>0</v>
      </c>
      <c r="N67" s="25">
        <v>0</v>
      </c>
      <c r="O67" s="25">
        <v>0</v>
      </c>
      <c r="P67" s="25">
        <v>0.73020372507943532</v>
      </c>
      <c r="Q67" s="25">
        <v>0</v>
      </c>
      <c r="R67" s="25">
        <v>0</v>
      </c>
      <c r="S67" s="25">
        <f t="shared" si="57"/>
        <v>0.13958709507943534</v>
      </c>
      <c r="T67" s="25">
        <f t="shared" si="58"/>
        <v>0.59061662999999998</v>
      </c>
      <c r="U67" s="25" t="str">
        <f t="shared" si="59"/>
        <v>нд</v>
      </c>
      <c r="V67" s="26" t="s">
        <v>272</v>
      </c>
    </row>
    <row r="68" spans="1:22" ht="47.25" x14ac:dyDescent="0.25">
      <c r="A68" s="29" t="s">
        <v>75</v>
      </c>
      <c r="B68" s="28" t="s">
        <v>176</v>
      </c>
      <c r="C68" s="27" t="s">
        <v>177</v>
      </c>
      <c r="D68" s="25">
        <v>0</v>
      </c>
      <c r="E68" s="25">
        <v>0</v>
      </c>
      <c r="F68" s="25">
        <v>0</v>
      </c>
      <c r="G68" s="25">
        <v>0.5193291193565085</v>
      </c>
      <c r="H68" s="25">
        <f t="shared" si="55"/>
        <v>0.5193291193565085</v>
      </c>
      <c r="I68" s="25">
        <f t="shared" si="56"/>
        <v>0.36805111200000001</v>
      </c>
      <c r="J68" s="25">
        <v>0</v>
      </c>
      <c r="K68" s="25">
        <v>0.36805111200000001</v>
      </c>
      <c r="L68" s="25">
        <v>0</v>
      </c>
      <c r="M68" s="25">
        <v>0</v>
      </c>
      <c r="N68" s="25">
        <v>0</v>
      </c>
      <c r="O68" s="25">
        <v>0</v>
      </c>
      <c r="P68" s="25">
        <v>0.5193291193565085</v>
      </c>
      <c r="Q68" s="25">
        <v>0</v>
      </c>
      <c r="R68" s="25">
        <v>0</v>
      </c>
      <c r="S68" s="25">
        <f t="shared" si="57"/>
        <v>0.15127800735650848</v>
      </c>
      <c r="T68" s="25">
        <f t="shared" si="58"/>
        <v>0.36805111200000001</v>
      </c>
      <c r="U68" s="25" t="str">
        <f t="shared" si="59"/>
        <v>нд</v>
      </c>
      <c r="V68" s="26" t="s">
        <v>272</v>
      </c>
    </row>
    <row r="69" spans="1:22" ht="47.25" x14ac:dyDescent="0.25">
      <c r="A69" s="29" t="s">
        <v>75</v>
      </c>
      <c r="B69" s="28" t="s">
        <v>178</v>
      </c>
      <c r="C69" s="27" t="s">
        <v>179</v>
      </c>
      <c r="D69" s="25">
        <v>0</v>
      </c>
      <c r="E69" s="25">
        <v>0</v>
      </c>
      <c r="F69" s="25">
        <v>0</v>
      </c>
      <c r="G69" s="25">
        <v>0.5193291193565085</v>
      </c>
      <c r="H69" s="25">
        <f t="shared" si="55"/>
        <v>0.5193291193565085</v>
      </c>
      <c r="I69" s="25">
        <f t="shared" si="56"/>
        <v>0.36805111200000001</v>
      </c>
      <c r="J69" s="25">
        <v>0</v>
      </c>
      <c r="K69" s="25">
        <v>0.36805111200000001</v>
      </c>
      <c r="L69" s="25">
        <v>0</v>
      </c>
      <c r="M69" s="25">
        <v>0</v>
      </c>
      <c r="N69" s="25">
        <v>0</v>
      </c>
      <c r="O69" s="25">
        <v>0</v>
      </c>
      <c r="P69" s="25">
        <v>0.5193291193565085</v>
      </c>
      <c r="Q69" s="25">
        <v>0</v>
      </c>
      <c r="R69" s="25">
        <v>0</v>
      </c>
      <c r="S69" s="25">
        <f t="shared" si="57"/>
        <v>0.15127800735650848</v>
      </c>
      <c r="T69" s="25">
        <f t="shared" si="58"/>
        <v>0.36805111200000001</v>
      </c>
      <c r="U69" s="25" t="str">
        <f t="shared" si="59"/>
        <v>нд</v>
      </c>
      <c r="V69" s="26" t="s">
        <v>272</v>
      </c>
    </row>
    <row r="70" spans="1:22" ht="47.25" x14ac:dyDescent="0.25">
      <c r="A70" s="29" t="s">
        <v>75</v>
      </c>
      <c r="B70" s="28" t="s">
        <v>180</v>
      </c>
      <c r="C70" s="27" t="s">
        <v>181</v>
      </c>
      <c r="D70" s="25">
        <v>0</v>
      </c>
      <c r="E70" s="25">
        <v>0</v>
      </c>
      <c r="F70" s="25">
        <v>0</v>
      </c>
      <c r="G70" s="25">
        <v>0.44086459601376465</v>
      </c>
      <c r="H70" s="25">
        <f t="shared" si="55"/>
        <v>0.44086459601376465</v>
      </c>
      <c r="I70" s="25">
        <f t="shared" si="56"/>
        <v>0.31135207999999998</v>
      </c>
      <c r="J70" s="25">
        <v>0</v>
      </c>
      <c r="K70" s="25">
        <v>0.31135207999999998</v>
      </c>
      <c r="L70" s="25">
        <v>0</v>
      </c>
      <c r="M70" s="25">
        <v>0</v>
      </c>
      <c r="N70" s="25">
        <v>0</v>
      </c>
      <c r="O70" s="25">
        <v>0</v>
      </c>
      <c r="P70" s="25">
        <v>0.44086459601376465</v>
      </c>
      <c r="Q70" s="25">
        <v>0</v>
      </c>
      <c r="R70" s="25">
        <v>0</v>
      </c>
      <c r="S70" s="25">
        <f t="shared" si="57"/>
        <v>0.12951251601376468</v>
      </c>
      <c r="T70" s="25">
        <f t="shared" si="58"/>
        <v>0.31135207999999998</v>
      </c>
      <c r="U70" s="25" t="str">
        <f t="shared" si="59"/>
        <v>нд</v>
      </c>
      <c r="V70" s="26" t="s">
        <v>272</v>
      </c>
    </row>
    <row r="71" spans="1:22" ht="47.25" x14ac:dyDescent="0.25">
      <c r="A71" s="29" t="s">
        <v>75</v>
      </c>
      <c r="B71" s="28" t="s">
        <v>182</v>
      </c>
      <c r="C71" s="27" t="s">
        <v>183</v>
      </c>
      <c r="D71" s="25">
        <v>0</v>
      </c>
      <c r="E71" s="25">
        <v>0</v>
      </c>
      <c r="F71" s="25">
        <v>0</v>
      </c>
      <c r="G71" s="25">
        <v>0.73020372507943532</v>
      </c>
      <c r="H71" s="25">
        <f t="shared" si="55"/>
        <v>0.73020372507943532</v>
      </c>
      <c r="I71" s="25">
        <f t="shared" si="56"/>
        <v>0.53622740000000002</v>
      </c>
      <c r="J71" s="25">
        <v>0</v>
      </c>
      <c r="K71" s="25">
        <v>0.53622740000000002</v>
      </c>
      <c r="L71" s="25">
        <v>0</v>
      </c>
      <c r="M71" s="25">
        <v>0</v>
      </c>
      <c r="N71" s="25">
        <v>0</v>
      </c>
      <c r="O71" s="25">
        <v>0</v>
      </c>
      <c r="P71" s="25">
        <v>0.73020372507943532</v>
      </c>
      <c r="Q71" s="25">
        <v>0</v>
      </c>
      <c r="R71" s="25">
        <v>0</v>
      </c>
      <c r="S71" s="25">
        <f t="shared" si="57"/>
        <v>0.1939763250794353</v>
      </c>
      <c r="T71" s="25">
        <f t="shared" si="58"/>
        <v>0.53622740000000002</v>
      </c>
      <c r="U71" s="25" t="str">
        <f t="shared" si="59"/>
        <v>нд</v>
      </c>
      <c r="V71" s="26" t="s">
        <v>272</v>
      </c>
    </row>
    <row r="72" spans="1:22" ht="47.25" x14ac:dyDescent="0.25">
      <c r="A72" s="29" t="s">
        <v>75</v>
      </c>
      <c r="B72" s="28" t="s">
        <v>184</v>
      </c>
      <c r="C72" s="27" t="s">
        <v>185</v>
      </c>
      <c r="D72" s="25">
        <v>0</v>
      </c>
      <c r="E72" s="25">
        <v>0</v>
      </c>
      <c r="F72" s="25">
        <v>0</v>
      </c>
      <c r="G72" s="25">
        <v>1.5399204924609307</v>
      </c>
      <c r="H72" s="25">
        <f t="shared" si="55"/>
        <v>1.5399204924609307</v>
      </c>
      <c r="I72" s="25">
        <f t="shared" si="56"/>
        <v>1.1896988749999999</v>
      </c>
      <c r="J72" s="25">
        <v>0</v>
      </c>
      <c r="K72" s="25">
        <v>1.1896988749999999</v>
      </c>
      <c r="L72" s="25">
        <v>0</v>
      </c>
      <c r="M72" s="25">
        <v>0</v>
      </c>
      <c r="N72" s="25">
        <v>0</v>
      </c>
      <c r="O72" s="25">
        <v>0</v>
      </c>
      <c r="P72" s="25">
        <v>1.5399204924609307</v>
      </c>
      <c r="Q72" s="25">
        <v>0</v>
      </c>
      <c r="R72" s="25">
        <v>0</v>
      </c>
      <c r="S72" s="25">
        <f t="shared" si="57"/>
        <v>0.35022161746093072</v>
      </c>
      <c r="T72" s="25">
        <f t="shared" si="58"/>
        <v>1.1896988749999999</v>
      </c>
      <c r="U72" s="25" t="str">
        <f t="shared" si="59"/>
        <v>нд</v>
      </c>
      <c r="V72" s="26" t="s">
        <v>272</v>
      </c>
    </row>
    <row r="73" spans="1:22" ht="47.25" x14ac:dyDescent="0.25">
      <c r="A73" s="29" t="s">
        <v>75</v>
      </c>
      <c r="B73" s="28" t="s">
        <v>186</v>
      </c>
      <c r="C73" s="27" t="s">
        <v>187</v>
      </c>
      <c r="D73" s="25">
        <v>0</v>
      </c>
      <c r="E73" s="25">
        <v>0</v>
      </c>
      <c r="F73" s="25">
        <v>0</v>
      </c>
      <c r="G73" s="25">
        <v>0.5193291193565085</v>
      </c>
      <c r="H73" s="25">
        <f t="shared" si="55"/>
        <v>0.5193291193565085</v>
      </c>
      <c r="I73" s="25">
        <f t="shared" si="56"/>
        <v>0.42193703999999999</v>
      </c>
      <c r="J73" s="25">
        <v>0</v>
      </c>
      <c r="K73" s="25">
        <v>0.42193703999999999</v>
      </c>
      <c r="L73" s="25">
        <v>0</v>
      </c>
      <c r="M73" s="25">
        <v>0</v>
      </c>
      <c r="N73" s="25">
        <v>0</v>
      </c>
      <c r="O73" s="25">
        <v>0</v>
      </c>
      <c r="P73" s="25">
        <v>0.5193291193565085</v>
      </c>
      <c r="Q73" s="25">
        <v>0</v>
      </c>
      <c r="R73" s="25">
        <v>0</v>
      </c>
      <c r="S73" s="25">
        <f t="shared" si="57"/>
        <v>9.739207935650851E-2</v>
      </c>
      <c r="T73" s="25">
        <f t="shared" si="58"/>
        <v>0.42193703999999999</v>
      </c>
      <c r="U73" s="25" t="str">
        <f t="shared" si="59"/>
        <v>нд</v>
      </c>
      <c r="V73" s="26" t="s">
        <v>272</v>
      </c>
    </row>
    <row r="74" spans="1:22" ht="47.25" x14ac:dyDescent="0.25">
      <c r="A74" s="29" t="s">
        <v>75</v>
      </c>
      <c r="B74" s="28" t="s">
        <v>188</v>
      </c>
      <c r="C74" s="27" t="s">
        <v>189</v>
      </c>
      <c r="D74" s="25">
        <v>0</v>
      </c>
      <c r="E74" s="25">
        <v>0</v>
      </c>
      <c r="F74" s="25">
        <v>0</v>
      </c>
      <c r="G74" s="25">
        <v>0.73020372507943532</v>
      </c>
      <c r="H74" s="25">
        <f t="shared" si="55"/>
        <v>0.73020372507943532</v>
      </c>
      <c r="I74" s="25">
        <f t="shared" si="56"/>
        <v>0.59061662999999998</v>
      </c>
      <c r="J74" s="25">
        <v>0</v>
      </c>
      <c r="K74" s="25">
        <v>0.59061662999999998</v>
      </c>
      <c r="L74" s="25">
        <v>0</v>
      </c>
      <c r="M74" s="25">
        <v>0</v>
      </c>
      <c r="N74" s="25">
        <v>0</v>
      </c>
      <c r="O74" s="25">
        <v>0</v>
      </c>
      <c r="P74" s="25">
        <v>0.73020372507943532</v>
      </c>
      <c r="Q74" s="25">
        <v>0</v>
      </c>
      <c r="R74" s="25">
        <v>0</v>
      </c>
      <c r="S74" s="25">
        <f t="shared" si="57"/>
        <v>0.13958709507943534</v>
      </c>
      <c r="T74" s="25">
        <f t="shared" si="58"/>
        <v>0.59061662999999998</v>
      </c>
      <c r="U74" s="25" t="str">
        <f t="shared" si="59"/>
        <v>нд</v>
      </c>
      <c r="V74" s="26" t="s">
        <v>272</v>
      </c>
    </row>
    <row r="75" spans="1:22" ht="47.25" x14ac:dyDescent="0.25">
      <c r="A75" s="29" t="s">
        <v>75</v>
      </c>
      <c r="B75" s="28" t="s">
        <v>190</v>
      </c>
      <c r="C75" s="27" t="s">
        <v>191</v>
      </c>
      <c r="D75" s="25">
        <v>0</v>
      </c>
      <c r="E75" s="25">
        <v>0</v>
      </c>
      <c r="F75" s="25">
        <v>0</v>
      </c>
      <c r="G75" s="25">
        <v>0.73020372507943532</v>
      </c>
      <c r="H75" s="25">
        <f t="shared" si="55"/>
        <v>0.73020372507943532</v>
      </c>
      <c r="I75" s="25">
        <f t="shared" si="56"/>
        <v>0.53622740000000002</v>
      </c>
      <c r="J75" s="25">
        <v>0</v>
      </c>
      <c r="K75" s="25">
        <v>0.53622740000000002</v>
      </c>
      <c r="L75" s="25">
        <v>0</v>
      </c>
      <c r="M75" s="25">
        <v>0</v>
      </c>
      <c r="N75" s="25">
        <v>0</v>
      </c>
      <c r="O75" s="25">
        <v>0</v>
      </c>
      <c r="P75" s="25">
        <v>0.73020372507943532</v>
      </c>
      <c r="Q75" s="25">
        <v>0</v>
      </c>
      <c r="R75" s="25">
        <v>0</v>
      </c>
      <c r="S75" s="25">
        <f t="shared" si="57"/>
        <v>0.1939763250794353</v>
      </c>
      <c r="T75" s="25">
        <f t="shared" si="58"/>
        <v>0.53622740000000002</v>
      </c>
      <c r="U75" s="25" t="str">
        <f t="shared" si="59"/>
        <v>нд</v>
      </c>
      <c r="V75" s="26" t="s">
        <v>272</v>
      </c>
    </row>
    <row r="76" spans="1:22" ht="47.25" x14ac:dyDescent="0.25">
      <c r="A76" s="29" t="s">
        <v>75</v>
      </c>
      <c r="B76" s="28" t="s">
        <v>192</v>
      </c>
      <c r="C76" s="27" t="s">
        <v>193</v>
      </c>
      <c r="D76" s="25">
        <v>0</v>
      </c>
      <c r="E76" s="25">
        <v>0</v>
      </c>
      <c r="F76" s="25">
        <v>0</v>
      </c>
      <c r="G76" s="25">
        <v>0.34703879921615693</v>
      </c>
      <c r="H76" s="25">
        <f t="shared" si="55"/>
        <v>0.34703879921615666</v>
      </c>
      <c r="I76" s="25">
        <f t="shared" si="56"/>
        <v>0.23452100000000001</v>
      </c>
      <c r="J76" s="25">
        <v>0</v>
      </c>
      <c r="K76" s="25">
        <v>0.23452100000000001</v>
      </c>
      <c r="L76" s="25">
        <v>0</v>
      </c>
      <c r="M76" s="25">
        <v>0</v>
      </c>
      <c r="N76" s="25">
        <v>0</v>
      </c>
      <c r="O76" s="25">
        <v>0</v>
      </c>
      <c r="P76" s="25">
        <v>0.34703879921615666</v>
      </c>
      <c r="Q76" s="25">
        <v>0</v>
      </c>
      <c r="R76" s="25">
        <v>0</v>
      </c>
      <c r="S76" s="25">
        <f t="shared" si="57"/>
        <v>0.11251779921615693</v>
      </c>
      <c r="T76" s="25">
        <f t="shared" si="58"/>
        <v>0.23452100000000001</v>
      </c>
      <c r="U76" s="25" t="str">
        <f t="shared" si="59"/>
        <v>нд</v>
      </c>
      <c r="V76" s="26" t="s">
        <v>272</v>
      </c>
    </row>
    <row r="77" spans="1:22" ht="47.25" x14ac:dyDescent="0.25">
      <c r="A77" s="29" t="s">
        <v>75</v>
      </c>
      <c r="B77" s="28" t="s">
        <v>194</v>
      </c>
      <c r="C77" s="27" t="s">
        <v>195</v>
      </c>
      <c r="D77" s="25">
        <v>0</v>
      </c>
      <c r="E77" s="25">
        <v>0</v>
      </c>
      <c r="F77" s="25">
        <v>0</v>
      </c>
      <c r="G77" s="25">
        <v>0.54422710286374498</v>
      </c>
      <c r="H77" s="25">
        <f t="shared" si="55"/>
        <v>0.54422710286374498</v>
      </c>
      <c r="I77" s="25">
        <f t="shared" si="56"/>
        <v>0.36805111200000001</v>
      </c>
      <c r="J77" s="25">
        <v>0</v>
      </c>
      <c r="K77" s="25">
        <v>0.36805111200000001</v>
      </c>
      <c r="L77" s="25">
        <v>0</v>
      </c>
      <c r="M77" s="25">
        <v>0</v>
      </c>
      <c r="N77" s="25">
        <v>0</v>
      </c>
      <c r="O77" s="25">
        <v>0</v>
      </c>
      <c r="P77" s="25">
        <v>0.54422710286374498</v>
      </c>
      <c r="Q77" s="25">
        <v>0</v>
      </c>
      <c r="R77" s="25">
        <v>0</v>
      </c>
      <c r="S77" s="25">
        <f t="shared" si="57"/>
        <v>0.17617599086374497</v>
      </c>
      <c r="T77" s="25">
        <f t="shared" si="58"/>
        <v>0.36805111200000001</v>
      </c>
      <c r="U77" s="25" t="str">
        <f t="shared" si="59"/>
        <v>нд</v>
      </c>
      <c r="V77" s="26" t="s">
        <v>272</v>
      </c>
    </row>
    <row r="78" spans="1:22" ht="47.25" x14ac:dyDescent="0.25">
      <c r="A78" s="29" t="s">
        <v>75</v>
      </c>
      <c r="B78" s="28" t="s">
        <v>196</v>
      </c>
      <c r="C78" s="27" t="s">
        <v>197</v>
      </c>
      <c r="D78" s="25">
        <v>0</v>
      </c>
      <c r="E78" s="25">
        <v>0</v>
      </c>
      <c r="F78" s="25">
        <v>0</v>
      </c>
      <c r="G78" s="25">
        <v>0.7652115835382054</v>
      </c>
      <c r="H78" s="25">
        <f t="shared" si="55"/>
        <v>0.7652115835382054</v>
      </c>
      <c r="I78" s="25">
        <f t="shared" si="56"/>
        <v>0.59061662999999998</v>
      </c>
      <c r="J78" s="25">
        <v>0</v>
      </c>
      <c r="K78" s="25">
        <v>0.59061662999999998</v>
      </c>
      <c r="L78" s="25">
        <v>0</v>
      </c>
      <c r="M78" s="25">
        <v>0</v>
      </c>
      <c r="N78" s="25">
        <v>0</v>
      </c>
      <c r="O78" s="25">
        <v>0</v>
      </c>
      <c r="P78" s="25">
        <v>0.7652115835382054</v>
      </c>
      <c r="Q78" s="25">
        <v>0</v>
      </c>
      <c r="R78" s="25">
        <v>0</v>
      </c>
      <c r="S78" s="25">
        <f t="shared" si="57"/>
        <v>0.17459495353820542</v>
      </c>
      <c r="T78" s="25">
        <f t="shared" si="58"/>
        <v>0.59061662999999998</v>
      </c>
      <c r="U78" s="25" t="str">
        <f t="shared" si="59"/>
        <v>нд</v>
      </c>
      <c r="V78" s="26" t="s">
        <v>272</v>
      </c>
    </row>
    <row r="79" spans="1:22" ht="47.25" x14ac:dyDescent="0.25">
      <c r="A79" s="29" t="s">
        <v>75</v>
      </c>
      <c r="B79" s="28" t="s">
        <v>198</v>
      </c>
      <c r="C79" s="27" t="s">
        <v>199</v>
      </c>
      <c r="D79" s="25">
        <v>0</v>
      </c>
      <c r="E79" s="25">
        <v>0</v>
      </c>
      <c r="F79" s="25">
        <v>0</v>
      </c>
      <c r="G79" s="25">
        <v>0.7652115835382054</v>
      </c>
      <c r="H79" s="25">
        <f t="shared" si="55"/>
        <v>0.7652115835382054</v>
      </c>
      <c r="I79" s="25">
        <f t="shared" si="56"/>
        <v>0.59061662999999998</v>
      </c>
      <c r="J79" s="25">
        <v>0</v>
      </c>
      <c r="K79" s="25">
        <v>0.59061662999999998</v>
      </c>
      <c r="L79" s="25">
        <v>0</v>
      </c>
      <c r="M79" s="25">
        <v>0</v>
      </c>
      <c r="N79" s="25">
        <v>0</v>
      </c>
      <c r="O79" s="25">
        <v>0</v>
      </c>
      <c r="P79" s="25">
        <v>0.7652115835382054</v>
      </c>
      <c r="Q79" s="25">
        <v>0</v>
      </c>
      <c r="R79" s="25">
        <v>0</v>
      </c>
      <c r="S79" s="25">
        <f t="shared" si="57"/>
        <v>0.17459495353820542</v>
      </c>
      <c r="T79" s="25">
        <f t="shared" si="58"/>
        <v>0.59061662999999998</v>
      </c>
      <c r="U79" s="25" t="str">
        <f t="shared" si="59"/>
        <v>нд</v>
      </c>
      <c r="V79" s="26" t="s">
        <v>272</v>
      </c>
    </row>
    <row r="80" spans="1:22" ht="47.25" x14ac:dyDescent="0.25">
      <c r="A80" s="29" t="s">
        <v>75</v>
      </c>
      <c r="B80" s="28" t="s">
        <v>200</v>
      </c>
      <c r="C80" s="27" t="s">
        <v>201</v>
      </c>
      <c r="D80" s="25">
        <v>0</v>
      </c>
      <c r="E80" s="25">
        <v>0</v>
      </c>
      <c r="F80" s="25">
        <v>0</v>
      </c>
      <c r="G80" s="25">
        <v>0.46200078697890085</v>
      </c>
      <c r="H80" s="25">
        <f t="shared" si="55"/>
        <v>0.46200078697890085</v>
      </c>
      <c r="I80" s="25">
        <f t="shared" si="56"/>
        <v>0.31135207999999998</v>
      </c>
      <c r="J80" s="25">
        <v>0</v>
      </c>
      <c r="K80" s="25">
        <v>0.31135207999999998</v>
      </c>
      <c r="L80" s="25">
        <v>0</v>
      </c>
      <c r="M80" s="25">
        <v>0</v>
      </c>
      <c r="N80" s="25">
        <v>0</v>
      </c>
      <c r="O80" s="25">
        <v>0</v>
      </c>
      <c r="P80" s="25">
        <v>0.46200078697890085</v>
      </c>
      <c r="Q80" s="25">
        <v>0</v>
      </c>
      <c r="R80" s="25">
        <v>0</v>
      </c>
      <c r="S80" s="25">
        <f t="shared" si="57"/>
        <v>0.15064870697890087</v>
      </c>
      <c r="T80" s="25">
        <f t="shared" si="58"/>
        <v>0.31135207999999998</v>
      </c>
      <c r="U80" s="25" t="str">
        <f t="shared" si="59"/>
        <v>нд</v>
      </c>
      <c r="V80" s="26" t="s">
        <v>272</v>
      </c>
    </row>
    <row r="81" spans="1:22" ht="47.25" x14ac:dyDescent="0.25">
      <c r="A81" s="29" t="s">
        <v>75</v>
      </c>
      <c r="B81" s="28" t="s">
        <v>202</v>
      </c>
      <c r="C81" s="27" t="s">
        <v>203</v>
      </c>
      <c r="D81" s="25">
        <v>0</v>
      </c>
      <c r="E81" s="25">
        <v>0</v>
      </c>
      <c r="F81" s="25">
        <v>0</v>
      </c>
      <c r="G81" s="25">
        <v>0.46200078697890085</v>
      </c>
      <c r="H81" s="25">
        <f t="shared" si="55"/>
        <v>0.46200078697890085</v>
      </c>
      <c r="I81" s="25">
        <f t="shared" si="56"/>
        <v>0.31135207999999998</v>
      </c>
      <c r="J81" s="25">
        <v>0</v>
      </c>
      <c r="K81" s="25">
        <v>0.31135207999999998</v>
      </c>
      <c r="L81" s="25">
        <v>0</v>
      </c>
      <c r="M81" s="25">
        <v>0</v>
      </c>
      <c r="N81" s="25">
        <v>0</v>
      </c>
      <c r="O81" s="25">
        <v>0</v>
      </c>
      <c r="P81" s="25">
        <v>0.46200078697890085</v>
      </c>
      <c r="Q81" s="25">
        <v>0</v>
      </c>
      <c r="R81" s="25">
        <v>0</v>
      </c>
      <c r="S81" s="25">
        <f t="shared" si="57"/>
        <v>0.15064870697890087</v>
      </c>
      <c r="T81" s="25">
        <f t="shared" si="58"/>
        <v>0.31135207999999998</v>
      </c>
      <c r="U81" s="25" t="str">
        <f t="shared" si="59"/>
        <v>нд</v>
      </c>
      <c r="V81" s="26" t="s">
        <v>272</v>
      </c>
    </row>
    <row r="82" spans="1:22" ht="31.5" x14ac:dyDescent="0.25">
      <c r="A82" s="29" t="s">
        <v>75</v>
      </c>
      <c r="B82" s="28" t="s">
        <v>204</v>
      </c>
      <c r="C82" s="27" t="s">
        <v>205</v>
      </c>
      <c r="D82" s="25">
        <v>0</v>
      </c>
      <c r="E82" s="25">
        <v>0</v>
      </c>
      <c r="F82" s="25">
        <v>0</v>
      </c>
      <c r="G82" s="25">
        <v>9.4115749999999991</v>
      </c>
      <c r="H82" s="25">
        <f t="shared" si="55"/>
        <v>8.4704174999999999</v>
      </c>
      <c r="I82" s="25">
        <f t="shared" si="56"/>
        <v>0</v>
      </c>
      <c r="J82" s="25">
        <v>0</v>
      </c>
      <c r="K82" s="25">
        <v>0</v>
      </c>
      <c r="L82" s="25">
        <v>0</v>
      </c>
      <c r="M82" s="25">
        <v>0</v>
      </c>
      <c r="N82" s="25">
        <v>0</v>
      </c>
      <c r="O82" s="25">
        <v>0</v>
      </c>
      <c r="P82" s="25">
        <v>8.4704174999999999</v>
      </c>
      <c r="Q82" s="25">
        <v>0</v>
      </c>
      <c r="R82" s="25">
        <v>0</v>
      </c>
      <c r="S82" s="25">
        <f t="shared" si="57"/>
        <v>9.4115749999999991</v>
      </c>
      <c r="T82" s="25">
        <f t="shared" si="58"/>
        <v>0</v>
      </c>
      <c r="U82" s="25">
        <f t="shared" si="59"/>
        <v>0</v>
      </c>
      <c r="V82" s="26" t="s">
        <v>25</v>
      </c>
    </row>
    <row r="83" spans="1:22" ht="47.25" x14ac:dyDescent="0.25">
      <c r="A83" s="29" t="s">
        <v>75</v>
      </c>
      <c r="B83" s="28" t="s">
        <v>206</v>
      </c>
      <c r="C83" s="27" t="s">
        <v>207</v>
      </c>
      <c r="D83" s="25">
        <v>0</v>
      </c>
      <c r="E83" s="25">
        <v>0</v>
      </c>
      <c r="F83" s="25">
        <v>0</v>
      </c>
      <c r="G83" s="25">
        <v>45.0995169545455</v>
      </c>
      <c r="H83" s="25">
        <f t="shared" si="55"/>
        <v>4.3613628671974327</v>
      </c>
      <c r="I83" s="25">
        <f t="shared" si="56"/>
        <v>0</v>
      </c>
      <c r="J83" s="25">
        <v>0</v>
      </c>
      <c r="K83" s="25">
        <v>0</v>
      </c>
      <c r="L83" s="25">
        <v>0</v>
      </c>
      <c r="M83" s="25">
        <v>0</v>
      </c>
      <c r="N83" s="25">
        <v>0</v>
      </c>
      <c r="O83" s="25">
        <v>0</v>
      </c>
      <c r="P83" s="25">
        <v>4.3613628671974327</v>
      </c>
      <c r="Q83" s="25">
        <v>0</v>
      </c>
      <c r="R83" s="25">
        <v>0</v>
      </c>
      <c r="S83" s="25">
        <f t="shared" si="57"/>
        <v>45.0995169545455</v>
      </c>
      <c r="T83" s="25">
        <f t="shared" si="58"/>
        <v>0</v>
      </c>
      <c r="U83" s="25">
        <f t="shared" si="59"/>
        <v>0</v>
      </c>
      <c r="V83" s="26" t="s">
        <v>25</v>
      </c>
    </row>
    <row r="84" spans="1:22" ht="31.5" x14ac:dyDescent="0.25">
      <c r="A84" s="29" t="s">
        <v>77</v>
      </c>
      <c r="B84" s="28" t="s">
        <v>78</v>
      </c>
      <c r="C84" s="27" t="s">
        <v>24</v>
      </c>
      <c r="D84" s="3">
        <f t="shared" ref="D84:S84" si="60">SUM(D85,D90)</f>
        <v>0</v>
      </c>
      <c r="E84" s="3">
        <f t="shared" si="60"/>
        <v>1.5494566299999997</v>
      </c>
      <c r="F84" s="3">
        <f t="shared" si="60"/>
        <v>0</v>
      </c>
      <c r="G84" s="3">
        <f t="shared" si="60"/>
        <v>90.981999085452316</v>
      </c>
      <c r="H84" s="3">
        <f t="shared" si="60"/>
        <v>23.233077139660313</v>
      </c>
      <c r="I84" s="3">
        <f t="shared" si="60"/>
        <v>0</v>
      </c>
      <c r="J84" s="3">
        <f t="shared" si="60"/>
        <v>0</v>
      </c>
      <c r="K84" s="3">
        <f t="shared" si="60"/>
        <v>0</v>
      </c>
      <c r="L84" s="3">
        <f t="shared" si="60"/>
        <v>0</v>
      </c>
      <c r="M84" s="3">
        <f t="shared" si="60"/>
        <v>0</v>
      </c>
      <c r="N84" s="3">
        <f t="shared" si="60"/>
        <v>0</v>
      </c>
      <c r="O84" s="3">
        <f t="shared" si="60"/>
        <v>0</v>
      </c>
      <c r="P84" s="3">
        <f t="shared" si="60"/>
        <v>23.233077139660313</v>
      </c>
      <c r="Q84" s="3">
        <f t="shared" si="60"/>
        <v>0</v>
      </c>
      <c r="R84" s="3">
        <f t="shared" si="60"/>
        <v>0</v>
      </c>
      <c r="S84" s="3">
        <f t="shared" si="60"/>
        <v>90.981999085452316</v>
      </c>
      <c r="T84" s="25">
        <f t="shared" ref="T84:T90" si="61">IF(N84="нд","нд",(N(K84)+N(M84)+N(O84))-(N(J84)+N(L84)+N(N84)))</f>
        <v>0</v>
      </c>
      <c r="U84" s="25">
        <f t="shared" ref="U84:U90" si="62">IF(T84="нд","нд",IF(T84=0,0,IF(AND(N(J84)+N(L84)+N(N84)=0,T84&lt;&gt;0),"нд",N(T84)/(N(J84)+N(L84)+N(N84))*100)))</f>
        <v>0</v>
      </c>
      <c r="V84" s="26" t="s">
        <v>25</v>
      </c>
    </row>
    <row r="85" spans="1:22" x14ac:dyDescent="0.25">
      <c r="A85" s="22" t="s">
        <v>79</v>
      </c>
      <c r="B85" s="23" t="s">
        <v>80</v>
      </c>
      <c r="C85" s="24" t="s">
        <v>24</v>
      </c>
      <c r="D85" s="2">
        <f>SUM(D86:D89)</f>
        <v>0</v>
      </c>
      <c r="E85" s="2">
        <f t="shared" ref="E85:S85" si="63">SUM(E86:E89)</f>
        <v>0</v>
      </c>
      <c r="F85" s="2">
        <f t="shared" si="63"/>
        <v>0</v>
      </c>
      <c r="G85" s="2">
        <f t="shared" si="63"/>
        <v>42.110540612644634</v>
      </c>
      <c r="H85" s="2">
        <f t="shared" si="63"/>
        <v>11.46444575399612</v>
      </c>
      <c r="I85" s="2">
        <f t="shared" si="63"/>
        <v>0</v>
      </c>
      <c r="J85" s="2">
        <f t="shared" si="63"/>
        <v>0</v>
      </c>
      <c r="K85" s="2">
        <f t="shared" si="63"/>
        <v>0</v>
      </c>
      <c r="L85" s="2">
        <f t="shared" si="63"/>
        <v>0</v>
      </c>
      <c r="M85" s="2">
        <f t="shared" si="63"/>
        <v>0</v>
      </c>
      <c r="N85" s="2">
        <f t="shared" si="63"/>
        <v>0</v>
      </c>
      <c r="O85" s="2">
        <f t="shared" si="63"/>
        <v>0</v>
      </c>
      <c r="P85" s="2">
        <f t="shared" si="63"/>
        <v>11.46444575399612</v>
      </c>
      <c r="Q85" s="2">
        <f t="shared" si="63"/>
        <v>0</v>
      </c>
      <c r="R85" s="2">
        <f t="shared" si="63"/>
        <v>0</v>
      </c>
      <c r="S85" s="2">
        <f t="shared" si="63"/>
        <v>42.110540612644634</v>
      </c>
      <c r="T85" s="25">
        <f t="shared" si="61"/>
        <v>0</v>
      </c>
      <c r="U85" s="25">
        <f t="shared" si="62"/>
        <v>0</v>
      </c>
      <c r="V85" s="26" t="s">
        <v>25</v>
      </c>
    </row>
    <row r="86" spans="1:22" ht="63" x14ac:dyDescent="0.25">
      <c r="A86" s="29" t="s">
        <v>79</v>
      </c>
      <c r="B86" s="28" t="s">
        <v>208</v>
      </c>
      <c r="C86" s="24" t="s">
        <v>209</v>
      </c>
      <c r="D86" s="25">
        <v>0</v>
      </c>
      <c r="E86" s="25">
        <v>0</v>
      </c>
      <c r="F86" s="25">
        <v>0</v>
      </c>
      <c r="G86" s="25">
        <v>0.89566778999999985</v>
      </c>
      <c r="H86" s="25">
        <f t="shared" ref="H86:H89" si="64">SUM(J86,L86,N86,P86)</f>
        <v>0.89566778999999985</v>
      </c>
      <c r="I86" s="25">
        <f t="shared" ref="I86:I89" si="65">SUM(K86,M86,O86,Q86)</f>
        <v>0</v>
      </c>
      <c r="J86" s="25">
        <v>0</v>
      </c>
      <c r="K86" s="25">
        <v>0</v>
      </c>
      <c r="L86" s="25">
        <v>0</v>
      </c>
      <c r="M86" s="25">
        <v>0</v>
      </c>
      <c r="N86" s="25">
        <v>0</v>
      </c>
      <c r="O86" s="25">
        <v>0</v>
      </c>
      <c r="P86" s="25">
        <v>0.89566778999999985</v>
      </c>
      <c r="Q86" s="25">
        <v>0</v>
      </c>
      <c r="R86" s="25">
        <v>0</v>
      </c>
      <c r="S86" s="25">
        <f t="shared" ref="S86:S89" si="66">N(G86)-N(I86)</f>
        <v>0.89566778999999985</v>
      </c>
      <c r="T86" s="25">
        <f t="shared" ref="T86:T89" si="67">IF(N86="нд","нд",(N(K86))-(N(J86)+N(L86)+N(N86)))</f>
        <v>0</v>
      </c>
      <c r="U86" s="25">
        <f t="shared" ref="U86:U89" si="68">IF(T86="нд","нд",IF(T86=0,0,IF(AND(N(J86)=0,T86&lt;&gt;0),"нд",N(T86)/(N(J86))*100)))</f>
        <v>0</v>
      </c>
      <c r="V86" s="26" t="s">
        <v>25</v>
      </c>
    </row>
    <row r="87" spans="1:22" ht="78.75" x14ac:dyDescent="0.25">
      <c r="A87" s="29" t="s">
        <v>79</v>
      </c>
      <c r="B87" s="28" t="s">
        <v>210</v>
      </c>
      <c r="C87" s="24" t="s">
        <v>211</v>
      </c>
      <c r="D87" s="25">
        <v>0</v>
      </c>
      <c r="E87" s="25">
        <v>0</v>
      </c>
      <c r="F87" s="25">
        <v>0</v>
      </c>
      <c r="G87" s="25">
        <v>3.6721355814099317</v>
      </c>
      <c r="H87" s="25">
        <f t="shared" si="64"/>
        <v>3.6721355814099317</v>
      </c>
      <c r="I87" s="25">
        <f t="shared" si="65"/>
        <v>0</v>
      </c>
      <c r="J87" s="25">
        <v>0</v>
      </c>
      <c r="K87" s="25">
        <v>0</v>
      </c>
      <c r="L87" s="25">
        <v>0</v>
      </c>
      <c r="M87" s="25">
        <v>0</v>
      </c>
      <c r="N87" s="25">
        <v>0</v>
      </c>
      <c r="O87" s="25">
        <v>0</v>
      </c>
      <c r="P87" s="25">
        <v>3.6721355814099317</v>
      </c>
      <c r="Q87" s="25">
        <v>0</v>
      </c>
      <c r="R87" s="25">
        <v>0</v>
      </c>
      <c r="S87" s="25">
        <f t="shared" si="66"/>
        <v>3.6721355814099317</v>
      </c>
      <c r="T87" s="25">
        <f t="shared" si="67"/>
        <v>0</v>
      </c>
      <c r="U87" s="25">
        <f t="shared" si="68"/>
        <v>0</v>
      </c>
      <c r="V87" s="26" t="s">
        <v>25</v>
      </c>
    </row>
    <row r="88" spans="1:22" ht="63" x14ac:dyDescent="0.25">
      <c r="A88" s="29" t="s">
        <v>79</v>
      </c>
      <c r="B88" s="28" t="s">
        <v>212</v>
      </c>
      <c r="C88" s="24" t="s">
        <v>213</v>
      </c>
      <c r="D88" s="25">
        <v>0</v>
      </c>
      <c r="E88" s="25">
        <v>0</v>
      </c>
      <c r="F88" s="25">
        <v>0</v>
      </c>
      <c r="G88" s="25">
        <v>1.4885079957658556</v>
      </c>
      <c r="H88" s="25">
        <f t="shared" si="64"/>
        <v>1.4885079957658556</v>
      </c>
      <c r="I88" s="25">
        <f t="shared" si="65"/>
        <v>0</v>
      </c>
      <c r="J88" s="25">
        <v>0</v>
      </c>
      <c r="K88" s="25">
        <v>0</v>
      </c>
      <c r="L88" s="25">
        <v>0</v>
      </c>
      <c r="M88" s="25">
        <v>0</v>
      </c>
      <c r="N88" s="25">
        <v>0</v>
      </c>
      <c r="O88" s="25">
        <v>0</v>
      </c>
      <c r="P88" s="25">
        <v>1.4885079957658556</v>
      </c>
      <c r="Q88" s="25">
        <v>0</v>
      </c>
      <c r="R88" s="25">
        <v>0</v>
      </c>
      <c r="S88" s="25">
        <f t="shared" si="66"/>
        <v>1.4885079957658556</v>
      </c>
      <c r="T88" s="25">
        <f t="shared" si="67"/>
        <v>0</v>
      </c>
      <c r="U88" s="25">
        <f t="shared" si="68"/>
        <v>0</v>
      </c>
      <c r="V88" s="26" t="s">
        <v>25</v>
      </c>
    </row>
    <row r="89" spans="1:22" ht="47.25" x14ac:dyDescent="0.25">
      <c r="A89" s="29" t="s">
        <v>79</v>
      </c>
      <c r="B89" s="28" t="s">
        <v>214</v>
      </c>
      <c r="C89" s="24" t="s">
        <v>215</v>
      </c>
      <c r="D89" s="25">
        <v>0</v>
      </c>
      <c r="E89" s="25">
        <v>0</v>
      </c>
      <c r="F89" s="25">
        <v>0</v>
      </c>
      <c r="G89" s="25">
        <v>36.054229245468846</v>
      </c>
      <c r="H89" s="25">
        <f t="shared" si="64"/>
        <v>5.4081343868203335</v>
      </c>
      <c r="I89" s="25">
        <f t="shared" si="65"/>
        <v>0</v>
      </c>
      <c r="J89" s="25">
        <v>0</v>
      </c>
      <c r="K89" s="25">
        <v>0</v>
      </c>
      <c r="L89" s="25">
        <v>0</v>
      </c>
      <c r="M89" s="25">
        <v>0</v>
      </c>
      <c r="N89" s="25">
        <v>0</v>
      </c>
      <c r="O89" s="25">
        <v>0</v>
      </c>
      <c r="P89" s="25">
        <v>5.4081343868203335</v>
      </c>
      <c r="Q89" s="25">
        <v>0</v>
      </c>
      <c r="R89" s="25">
        <v>0</v>
      </c>
      <c r="S89" s="25">
        <f t="shared" si="66"/>
        <v>36.054229245468846</v>
      </c>
      <c r="T89" s="25">
        <f t="shared" si="67"/>
        <v>0</v>
      </c>
      <c r="U89" s="25">
        <f t="shared" si="68"/>
        <v>0</v>
      </c>
      <c r="V89" s="26" t="s">
        <v>25</v>
      </c>
    </row>
    <row r="90" spans="1:22" ht="31.5" x14ac:dyDescent="0.25">
      <c r="A90" s="29" t="s">
        <v>81</v>
      </c>
      <c r="B90" s="28" t="s">
        <v>82</v>
      </c>
      <c r="C90" s="24" t="s">
        <v>24</v>
      </c>
      <c r="D90" s="2">
        <f>SUM(D91:D96)</f>
        <v>0</v>
      </c>
      <c r="E90" s="2">
        <f t="shared" ref="E90:S90" si="69">SUM(E91:E96)</f>
        <v>1.5494566299999997</v>
      </c>
      <c r="F90" s="2">
        <f t="shared" si="69"/>
        <v>0</v>
      </c>
      <c r="G90" s="2">
        <f t="shared" si="69"/>
        <v>48.871458472807682</v>
      </c>
      <c r="H90" s="2">
        <f t="shared" si="69"/>
        <v>11.768631385664193</v>
      </c>
      <c r="I90" s="2">
        <f t="shared" si="69"/>
        <v>0</v>
      </c>
      <c r="J90" s="2">
        <f t="shared" si="69"/>
        <v>0</v>
      </c>
      <c r="K90" s="2">
        <f t="shared" si="69"/>
        <v>0</v>
      </c>
      <c r="L90" s="2">
        <f t="shared" si="69"/>
        <v>0</v>
      </c>
      <c r="M90" s="2">
        <f t="shared" si="69"/>
        <v>0</v>
      </c>
      <c r="N90" s="2">
        <f t="shared" si="69"/>
        <v>0</v>
      </c>
      <c r="O90" s="2">
        <f t="shared" si="69"/>
        <v>0</v>
      </c>
      <c r="P90" s="2">
        <f t="shared" si="69"/>
        <v>11.768631385664193</v>
      </c>
      <c r="Q90" s="2">
        <f t="shared" si="69"/>
        <v>0</v>
      </c>
      <c r="R90" s="2">
        <f t="shared" si="69"/>
        <v>0</v>
      </c>
      <c r="S90" s="2">
        <f t="shared" si="69"/>
        <v>48.871458472807682</v>
      </c>
      <c r="T90" s="25">
        <f t="shared" si="61"/>
        <v>0</v>
      </c>
      <c r="U90" s="25">
        <f t="shared" si="62"/>
        <v>0</v>
      </c>
      <c r="V90" s="26" t="s">
        <v>25</v>
      </c>
    </row>
    <row r="91" spans="1:22" ht="47.25" x14ac:dyDescent="0.25">
      <c r="A91" s="29" t="s">
        <v>81</v>
      </c>
      <c r="B91" s="28" t="s">
        <v>216</v>
      </c>
      <c r="C91" s="27" t="s">
        <v>217</v>
      </c>
      <c r="D91" s="25">
        <v>0</v>
      </c>
      <c r="E91" s="25">
        <v>0</v>
      </c>
      <c r="F91" s="25">
        <v>0</v>
      </c>
      <c r="G91" s="25">
        <v>1.1482770578197936</v>
      </c>
      <c r="H91" s="25">
        <f t="shared" ref="H91:H96" si="70">SUM(J91,L91,N91,P91)</f>
        <v>1.1482770578197936</v>
      </c>
      <c r="I91" s="25">
        <f t="shared" ref="I91:I96" si="71">SUM(K91,M91,O91,Q91)</f>
        <v>0</v>
      </c>
      <c r="J91" s="25">
        <v>0</v>
      </c>
      <c r="K91" s="25">
        <v>0</v>
      </c>
      <c r="L91" s="25">
        <v>0</v>
      </c>
      <c r="M91" s="25">
        <v>0</v>
      </c>
      <c r="N91" s="25">
        <v>0</v>
      </c>
      <c r="O91" s="25">
        <v>0</v>
      </c>
      <c r="P91" s="25">
        <v>1.1482770578197936</v>
      </c>
      <c r="Q91" s="25">
        <v>0</v>
      </c>
      <c r="R91" s="25">
        <v>0</v>
      </c>
      <c r="S91" s="25">
        <f t="shared" ref="S91:S96" si="72">N(G91)-N(I91)</f>
        <v>1.1482770578197936</v>
      </c>
      <c r="T91" s="25">
        <f t="shared" ref="T91:T96" si="73">IF(N91="нд","нд",(N(K91))-(N(J91)+N(L91)+N(N91)))</f>
        <v>0</v>
      </c>
      <c r="U91" s="25">
        <f t="shared" ref="U91:U96" si="74">IF(T91="нд","нд",IF(T91=0,0,IF(AND(N(J91)=0,T91&lt;&gt;0),"нд",N(T91)/(N(J91))*100)))</f>
        <v>0</v>
      </c>
      <c r="V91" s="26" t="s">
        <v>25</v>
      </c>
    </row>
    <row r="92" spans="1:22" ht="31.5" x14ac:dyDescent="0.25">
      <c r="A92" s="29" t="s">
        <v>81</v>
      </c>
      <c r="B92" s="28" t="s">
        <v>218</v>
      </c>
      <c r="C92" s="27" t="s">
        <v>219</v>
      </c>
      <c r="D92" s="25">
        <v>0</v>
      </c>
      <c r="E92" s="25">
        <v>0</v>
      </c>
      <c r="F92" s="25">
        <v>0</v>
      </c>
      <c r="G92" s="25">
        <v>16.813412899999996</v>
      </c>
      <c r="H92" s="25">
        <f t="shared" si="70"/>
        <v>3.3626825799999995</v>
      </c>
      <c r="I92" s="25">
        <f t="shared" si="71"/>
        <v>0</v>
      </c>
      <c r="J92" s="25">
        <v>0</v>
      </c>
      <c r="K92" s="25">
        <v>0</v>
      </c>
      <c r="L92" s="25">
        <v>0</v>
      </c>
      <c r="M92" s="25">
        <v>0</v>
      </c>
      <c r="N92" s="25">
        <v>0</v>
      </c>
      <c r="O92" s="25">
        <v>0</v>
      </c>
      <c r="P92" s="25">
        <v>3.3626825799999995</v>
      </c>
      <c r="Q92" s="25">
        <v>0</v>
      </c>
      <c r="R92" s="25">
        <v>0</v>
      </c>
      <c r="S92" s="25">
        <f t="shared" si="72"/>
        <v>16.813412899999996</v>
      </c>
      <c r="T92" s="25">
        <f t="shared" si="73"/>
        <v>0</v>
      </c>
      <c r="U92" s="25">
        <f t="shared" si="74"/>
        <v>0</v>
      </c>
      <c r="V92" s="26" t="s">
        <v>25</v>
      </c>
    </row>
    <row r="93" spans="1:22" ht="31.5" x14ac:dyDescent="0.25">
      <c r="A93" s="29" t="s">
        <v>81</v>
      </c>
      <c r="B93" s="28" t="s">
        <v>220</v>
      </c>
      <c r="C93" s="27" t="s">
        <v>221</v>
      </c>
      <c r="D93" s="25">
        <v>0</v>
      </c>
      <c r="E93" s="25">
        <v>0</v>
      </c>
      <c r="F93" s="25">
        <v>0</v>
      </c>
      <c r="G93" s="25">
        <v>9.2709472999999978</v>
      </c>
      <c r="H93" s="25">
        <f t="shared" si="70"/>
        <v>1.8541894599999995</v>
      </c>
      <c r="I93" s="25">
        <f t="shared" si="71"/>
        <v>0</v>
      </c>
      <c r="J93" s="25">
        <v>0</v>
      </c>
      <c r="K93" s="25">
        <v>0</v>
      </c>
      <c r="L93" s="25">
        <v>0</v>
      </c>
      <c r="M93" s="25">
        <v>0</v>
      </c>
      <c r="N93" s="25">
        <v>0</v>
      </c>
      <c r="O93" s="25">
        <v>0</v>
      </c>
      <c r="P93" s="25">
        <v>1.8541894599999995</v>
      </c>
      <c r="Q93" s="25">
        <v>0</v>
      </c>
      <c r="R93" s="25">
        <v>0</v>
      </c>
      <c r="S93" s="25">
        <f t="shared" si="72"/>
        <v>9.2709472999999978</v>
      </c>
      <c r="T93" s="25">
        <f t="shared" si="73"/>
        <v>0</v>
      </c>
      <c r="U93" s="25">
        <f t="shared" si="74"/>
        <v>0</v>
      </c>
      <c r="V93" s="26" t="s">
        <v>25</v>
      </c>
    </row>
    <row r="94" spans="1:22" ht="31.5" x14ac:dyDescent="0.25">
      <c r="A94" s="29" t="s">
        <v>81</v>
      </c>
      <c r="B94" s="28" t="s">
        <v>222</v>
      </c>
      <c r="C94" s="27" t="s">
        <v>223</v>
      </c>
      <c r="D94" s="25">
        <v>0</v>
      </c>
      <c r="E94" s="25">
        <v>1.5494566299999997</v>
      </c>
      <c r="F94" s="25">
        <v>0</v>
      </c>
      <c r="G94" s="25">
        <v>15.337211291534235</v>
      </c>
      <c r="H94" s="25">
        <f t="shared" si="70"/>
        <v>4.1431603031536657</v>
      </c>
      <c r="I94" s="25">
        <f t="shared" si="71"/>
        <v>0</v>
      </c>
      <c r="J94" s="25">
        <v>0</v>
      </c>
      <c r="K94" s="25">
        <v>0</v>
      </c>
      <c r="L94" s="25">
        <v>0</v>
      </c>
      <c r="M94" s="25">
        <v>0</v>
      </c>
      <c r="N94" s="25">
        <v>0</v>
      </c>
      <c r="O94" s="25">
        <v>0</v>
      </c>
      <c r="P94" s="25">
        <v>4.1431603031536657</v>
      </c>
      <c r="Q94" s="25">
        <v>0</v>
      </c>
      <c r="R94" s="25">
        <v>0</v>
      </c>
      <c r="S94" s="25">
        <f t="shared" si="72"/>
        <v>15.337211291534235</v>
      </c>
      <c r="T94" s="25">
        <f t="shared" si="73"/>
        <v>0</v>
      </c>
      <c r="U94" s="25">
        <f t="shared" si="74"/>
        <v>0</v>
      </c>
      <c r="V94" s="26" t="s">
        <v>25</v>
      </c>
    </row>
    <row r="95" spans="1:22" ht="31.5" x14ac:dyDescent="0.25">
      <c r="A95" s="29" t="s">
        <v>81</v>
      </c>
      <c r="B95" s="28" t="s">
        <v>224</v>
      </c>
      <c r="C95" s="27" t="s">
        <v>225</v>
      </c>
      <c r="D95" s="25">
        <v>0</v>
      </c>
      <c r="E95" s="25">
        <v>0</v>
      </c>
      <c r="F95" s="25">
        <v>0</v>
      </c>
      <c r="G95" s="25">
        <v>3.4731853234536634</v>
      </c>
      <c r="H95" s="25">
        <f t="shared" si="70"/>
        <v>0.69463706469073272</v>
      </c>
      <c r="I95" s="25">
        <f t="shared" si="71"/>
        <v>0</v>
      </c>
      <c r="J95" s="25">
        <v>0</v>
      </c>
      <c r="K95" s="25">
        <v>0</v>
      </c>
      <c r="L95" s="25">
        <v>0</v>
      </c>
      <c r="M95" s="25">
        <v>0</v>
      </c>
      <c r="N95" s="25">
        <v>0</v>
      </c>
      <c r="O95" s="25">
        <v>0</v>
      </c>
      <c r="P95" s="25">
        <v>0.69463706469073272</v>
      </c>
      <c r="Q95" s="25">
        <v>0</v>
      </c>
      <c r="R95" s="25">
        <v>0</v>
      </c>
      <c r="S95" s="25">
        <f t="shared" si="72"/>
        <v>3.4731853234536634</v>
      </c>
      <c r="T95" s="25">
        <f t="shared" si="73"/>
        <v>0</v>
      </c>
      <c r="U95" s="25">
        <f t="shared" si="74"/>
        <v>0</v>
      </c>
      <c r="V95" s="26" t="s">
        <v>25</v>
      </c>
    </row>
    <row r="96" spans="1:22" ht="31.5" x14ac:dyDescent="0.25">
      <c r="A96" s="29" t="s">
        <v>81</v>
      </c>
      <c r="B96" s="28" t="s">
        <v>226</v>
      </c>
      <c r="C96" s="27" t="s">
        <v>227</v>
      </c>
      <c r="D96" s="25">
        <v>0</v>
      </c>
      <c r="E96" s="25">
        <v>0</v>
      </c>
      <c r="F96" s="25">
        <v>0</v>
      </c>
      <c r="G96" s="25">
        <v>2.8284245999999995</v>
      </c>
      <c r="H96" s="25">
        <f t="shared" si="70"/>
        <v>0.56568492000000004</v>
      </c>
      <c r="I96" s="25">
        <f t="shared" si="71"/>
        <v>0</v>
      </c>
      <c r="J96" s="25">
        <v>0</v>
      </c>
      <c r="K96" s="25">
        <v>0</v>
      </c>
      <c r="L96" s="25">
        <v>0</v>
      </c>
      <c r="M96" s="25">
        <v>0</v>
      </c>
      <c r="N96" s="25">
        <v>0</v>
      </c>
      <c r="O96" s="25">
        <v>0</v>
      </c>
      <c r="P96" s="25">
        <v>0.56568492000000004</v>
      </c>
      <c r="Q96" s="25">
        <v>0</v>
      </c>
      <c r="R96" s="25">
        <v>0</v>
      </c>
      <c r="S96" s="25">
        <f t="shared" si="72"/>
        <v>2.8284245999999995</v>
      </c>
      <c r="T96" s="25">
        <f t="shared" si="73"/>
        <v>0</v>
      </c>
      <c r="U96" s="25">
        <f t="shared" si="74"/>
        <v>0</v>
      </c>
      <c r="V96" s="26" t="s">
        <v>25</v>
      </c>
    </row>
    <row r="97" spans="1:22" ht="31.5" x14ac:dyDescent="0.25">
      <c r="A97" s="29" t="s">
        <v>83</v>
      </c>
      <c r="B97" s="28" t="s">
        <v>84</v>
      </c>
      <c r="C97" s="27" t="s">
        <v>24</v>
      </c>
      <c r="D97" s="3">
        <f t="shared" ref="D97:S97" si="75">SUM(D98,D104,D108,D109,D110,D111,D112,D113)</f>
        <v>0</v>
      </c>
      <c r="E97" s="3">
        <f t="shared" si="75"/>
        <v>4.6038466399999995</v>
      </c>
      <c r="F97" s="3">
        <f t="shared" si="75"/>
        <v>0</v>
      </c>
      <c r="G97" s="3">
        <f t="shared" si="75"/>
        <v>46.835694386965315</v>
      </c>
      <c r="H97" s="3">
        <f t="shared" si="75"/>
        <v>13.718600790951639</v>
      </c>
      <c r="I97" s="3">
        <f t="shared" si="75"/>
        <v>3.4172672900000003</v>
      </c>
      <c r="J97" s="3">
        <f t="shared" si="75"/>
        <v>0</v>
      </c>
      <c r="K97" s="3">
        <f t="shared" si="75"/>
        <v>3.4172672900000003</v>
      </c>
      <c r="L97" s="3">
        <f t="shared" si="75"/>
        <v>0</v>
      </c>
      <c r="M97" s="3">
        <f t="shared" si="75"/>
        <v>0</v>
      </c>
      <c r="N97" s="3">
        <f t="shared" si="75"/>
        <v>0</v>
      </c>
      <c r="O97" s="3">
        <f t="shared" si="75"/>
        <v>0</v>
      </c>
      <c r="P97" s="3">
        <f t="shared" si="75"/>
        <v>13.718600790951639</v>
      </c>
      <c r="Q97" s="3">
        <f t="shared" si="75"/>
        <v>0</v>
      </c>
      <c r="R97" s="3">
        <f t="shared" si="75"/>
        <v>0</v>
      </c>
      <c r="S97" s="3">
        <f t="shared" si="75"/>
        <v>43.418427096965303</v>
      </c>
      <c r="T97" s="25">
        <f t="shared" ref="T97:T98" si="76">IF(N97="нд","нд",(N(K97)+N(M97)+N(O97))-(N(J97)+N(L97)+N(N97)))</f>
        <v>3.4172672900000003</v>
      </c>
      <c r="U97" s="25" t="str">
        <f t="shared" ref="U97:U98" si="77">IF(T97="нд","нд",IF(T97=0,0,IF(AND(N(J97)+N(L97)+N(N97)=0,T97&lt;&gt;0),"нд",N(T97)/(N(J97)+N(L97)+N(N97))*100)))</f>
        <v>нд</v>
      </c>
      <c r="V97" s="26" t="s">
        <v>25</v>
      </c>
    </row>
    <row r="98" spans="1:22" x14ac:dyDescent="0.25">
      <c r="A98" s="22" t="s">
        <v>85</v>
      </c>
      <c r="B98" s="23" t="s">
        <v>86</v>
      </c>
      <c r="C98" s="24" t="s">
        <v>24</v>
      </c>
      <c r="D98" s="2">
        <f t="shared" ref="D98:S98" si="78">SUM(D99:D103)</f>
        <v>0</v>
      </c>
      <c r="E98" s="2">
        <f t="shared" si="78"/>
        <v>4.2104637299999998</v>
      </c>
      <c r="F98" s="2">
        <f t="shared" si="78"/>
        <v>0</v>
      </c>
      <c r="G98" s="2">
        <f t="shared" si="78"/>
        <v>43.928709016378967</v>
      </c>
      <c r="H98" s="2">
        <f t="shared" si="78"/>
        <v>13.013109892945444</v>
      </c>
      <c r="I98" s="2">
        <f t="shared" si="78"/>
        <v>3.4172672900000003</v>
      </c>
      <c r="J98" s="2">
        <f t="shared" si="78"/>
        <v>0</v>
      </c>
      <c r="K98" s="2">
        <f t="shared" si="78"/>
        <v>3.4172672900000003</v>
      </c>
      <c r="L98" s="2">
        <f t="shared" si="78"/>
        <v>0</v>
      </c>
      <c r="M98" s="2">
        <f t="shared" si="78"/>
        <v>0</v>
      </c>
      <c r="N98" s="2">
        <f t="shared" si="78"/>
        <v>0</v>
      </c>
      <c r="O98" s="2">
        <f t="shared" si="78"/>
        <v>0</v>
      </c>
      <c r="P98" s="2">
        <f t="shared" si="78"/>
        <v>13.013109892945444</v>
      </c>
      <c r="Q98" s="2">
        <f t="shared" si="78"/>
        <v>0</v>
      </c>
      <c r="R98" s="2">
        <f t="shared" si="78"/>
        <v>0</v>
      </c>
      <c r="S98" s="2">
        <f t="shared" si="78"/>
        <v>40.511441726378962</v>
      </c>
      <c r="T98" s="25">
        <f t="shared" si="76"/>
        <v>3.4172672900000003</v>
      </c>
      <c r="U98" s="25" t="str">
        <f t="shared" si="77"/>
        <v>нд</v>
      </c>
      <c r="V98" s="26" t="s">
        <v>25</v>
      </c>
    </row>
    <row r="99" spans="1:22" ht="47.25" x14ac:dyDescent="0.25">
      <c r="A99" s="22" t="s">
        <v>85</v>
      </c>
      <c r="B99" s="23" t="s">
        <v>228</v>
      </c>
      <c r="C99" s="24" t="s">
        <v>229</v>
      </c>
      <c r="D99" s="25">
        <v>0</v>
      </c>
      <c r="E99" s="25">
        <v>0</v>
      </c>
      <c r="F99" s="25">
        <v>0</v>
      </c>
      <c r="G99" s="25">
        <v>1.750238878465789</v>
      </c>
      <c r="H99" s="25">
        <f t="shared" ref="H99:H103" si="79">SUM(J99,L99,N99,P99)</f>
        <v>1.750238878465789</v>
      </c>
      <c r="I99" s="25">
        <f t="shared" ref="I99:I103" si="80">SUM(K99,M99,O99,Q99)</f>
        <v>0.32072415999999998</v>
      </c>
      <c r="J99" s="25">
        <v>0</v>
      </c>
      <c r="K99" s="25">
        <v>0.32072415999999998</v>
      </c>
      <c r="L99" s="25">
        <v>0</v>
      </c>
      <c r="M99" s="25">
        <v>0</v>
      </c>
      <c r="N99" s="25">
        <v>0</v>
      </c>
      <c r="O99" s="25">
        <v>0</v>
      </c>
      <c r="P99" s="25">
        <v>1.750238878465789</v>
      </c>
      <c r="Q99" s="25">
        <v>0</v>
      </c>
      <c r="R99" s="25">
        <v>0</v>
      </c>
      <c r="S99" s="25">
        <f t="shared" ref="S99:S103" si="81">N(G99)-N(I99)</f>
        <v>1.429514718465789</v>
      </c>
      <c r="T99" s="25">
        <f t="shared" ref="T99:T103" si="82">IF(N99="нд","нд",(N(K99))-(N(J99)+N(L99)+N(N99)))</f>
        <v>0.32072415999999998</v>
      </c>
      <c r="U99" s="25" t="str">
        <f t="shared" ref="U99:U103" si="83">IF(T99="нд","нд",IF(T99=0,0,IF(AND(N(J99)=0,T99&lt;&gt;0),"нд",N(T99)/(N(J99))*100)))</f>
        <v>нд</v>
      </c>
      <c r="V99" s="26" t="s">
        <v>269</v>
      </c>
    </row>
    <row r="100" spans="1:22" ht="47.25" x14ac:dyDescent="0.25">
      <c r="A100" s="22" t="s">
        <v>85</v>
      </c>
      <c r="B100" s="23" t="s">
        <v>230</v>
      </c>
      <c r="C100" s="24" t="s">
        <v>231</v>
      </c>
      <c r="D100" s="25">
        <v>0</v>
      </c>
      <c r="E100" s="25">
        <v>0</v>
      </c>
      <c r="F100" s="25">
        <v>0</v>
      </c>
      <c r="G100" s="25">
        <v>4.0242106666666659</v>
      </c>
      <c r="H100" s="25">
        <f t="shared" si="79"/>
        <v>4.0242106666666659</v>
      </c>
      <c r="I100" s="25">
        <f t="shared" si="80"/>
        <v>0.74257680000000004</v>
      </c>
      <c r="J100" s="25">
        <v>0</v>
      </c>
      <c r="K100" s="25">
        <v>0.74257680000000004</v>
      </c>
      <c r="L100" s="25">
        <v>0</v>
      </c>
      <c r="M100" s="25">
        <v>0</v>
      </c>
      <c r="N100" s="25">
        <v>0</v>
      </c>
      <c r="O100" s="25">
        <v>0</v>
      </c>
      <c r="P100" s="25">
        <v>4.0242106666666659</v>
      </c>
      <c r="Q100" s="25">
        <v>0</v>
      </c>
      <c r="R100" s="25">
        <v>0</v>
      </c>
      <c r="S100" s="25">
        <f t="shared" si="81"/>
        <v>3.2816338666666658</v>
      </c>
      <c r="T100" s="25">
        <f t="shared" si="82"/>
        <v>0.74257680000000004</v>
      </c>
      <c r="U100" s="25" t="str">
        <f t="shared" si="83"/>
        <v>нд</v>
      </c>
      <c r="V100" s="26" t="s">
        <v>269</v>
      </c>
    </row>
    <row r="101" spans="1:22" ht="47.25" x14ac:dyDescent="0.25">
      <c r="A101" s="22" t="s">
        <v>85</v>
      </c>
      <c r="B101" s="23" t="s">
        <v>232</v>
      </c>
      <c r="C101" s="24" t="s">
        <v>233</v>
      </c>
      <c r="D101" s="25">
        <v>0</v>
      </c>
      <c r="E101" s="25">
        <v>0</v>
      </c>
      <c r="F101" s="25">
        <v>0</v>
      </c>
      <c r="G101" s="25">
        <v>0.27527760000000001</v>
      </c>
      <c r="H101" s="25">
        <f t="shared" si="79"/>
        <v>0.27527760000000001</v>
      </c>
      <c r="I101" s="25">
        <f t="shared" si="80"/>
        <v>5.822542E-2</v>
      </c>
      <c r="J101" s="25">
        <v>0</v>
      </c>
      <c r="K101" s="25">
        <f>0.0345473+0.02367812</f>
        <v>5.822542E-2</v>
      </c>
      <c r="L101" s="25">
        <v>0</v>
      </c>
      <c r="M101" s="25">
        <v>0</v>
      </c>
      <c r="N101" s="25">
        <v>0</v>
      </c>
      <c r="O101" s="25">
        <v>0</v>
      </c>
      <c r="P101" s="25">
        <v>0.27527760000000001</v>
      </c>
      <c r="Q101" s="25">
        <v>0</v>
      </c>
      <c r="R101" s="25">
        <v>0</v>
      </c>
      <c r="S101" s="25">
        <f t="shared" si="81"/>
        <v>0.21705218000000001</v>
      </c>
      <c r="T101" s="25">
        <f t="shared" si="82"/>
        <v>5.822542E-2</v>
      </c>
      <c r="U101" s="25" t="str">
        <f t="shared" si="83"/>
        <v>нд</v>
      </c>
      <c r="V101" s="26" t="s">
        <v>269</v>
      </c>
    </row>
    <row r="102" spans="1:22" ht="47.25" x14ac:dyDescent="0.25">
      <c r="A102" s="22" t="s">
        <v>85</v>
      </c>
      <c r="B102" s="23" t="s">
        <v>122</v>
      </c>
      <c r="C102" s="24" t="s">
        <v>123</v>
      </c>
      <c r="D102" s="25">
        <v>0</v>
      </c>
      <c r="E102" s="25">
        <v>4.2104637299999998</v>
      </c>
      <c r="F102" s="25">
        <v>0</v>
      </c>
      <c r="G102" s="25">
        <v>27.13695497297655</v>
      </c>
      <c r="H102" s="25">
        <f t="shared" si="79"/>
        <v>4.9638461383333334</v>
      </c>
      <c r="I102" s="25">
        <f t="shared" si="80"/>
        <v>1.0335924599999999</v>
      </c>
      <c r="J102" s="25">
        <v>0</v>
      </c>
      <c r="K102" s="25">
        <v>1.0335924599999999</v>
      </c>
      <c r="L102" s="25">
        <v>0</v>
      </c>
      <c r="M102" s="25">
        <v>0</v>
      </c>
      <c r="N102" s="25">
        <v>0</v>
      </c>
      <c r="O102" s="25">
        <v>0</v>
      </c>
      <c r="P102" s="25">
        <v>4.9638461383333334</v>
      </c>
      <c r="Q102" s="25">
        <v>0</v>
      </c>
      <c r="R102" s="25">
        <v>0</v>
      </c>
      <c r="S102" s="25">
        <f t="shared" si="81"/>
        <v>26.103362512976549</v>
      </c>
      <c r="T102" s="25">
        <f t="shared" si="82"/>
        <v>1.0335924599999999</v>
      </c>
      <c r="U102" s="25" t="str">
        <f t="shared" si="83"/>
        <v>нд</v>
      </c>
      <c r="V102" s="26" t="s">
        <v>269</v>
      </c>
    </row>
    <row r="103" spans="1:22" ht="63" x14ac:dyDescent="0.25">
      <c r="A103" s="22" t="s">
        <v>85</v>
      </c>
      <c r="B103" s="23" t="s">
        <v>124</v>
      </c>
      <c r="C103" s="24" t="s">
        <v>125</v>
      </c>
      <c r="D103" s="25">
        <v>0</v>
      </c>
      <c r="E103" s="25">
        <v>0</v>
      </c>
      <c r="F103" s="25">
        <v>0</v>
      </c>
      <c r="G103" s="25">
        <v>10.742026898269961</v>
      </c>
      <c r="H103" s="25">
        <f t="shared" si="79"/>
        <v>1.9995366094796552</v>
      </c>
      <c r="I103" s="25">
        <f t="shared" si="80"/>
        <v>1.2621484500000002</v>
      </c>
      <c r="J103" s="25">
        <v>0</v>
      </c>
      <c r="K103" s="25">
        <f>0.55296774+0.70918071</f>
        <v>1.2621484500000002</v>
      </c>
      <c r="L103" s="25">
        <v>0</v>
      </c>
      <c r="M103" s="25">
        <v>0</v>
      </c>
      <c r="N103" s="25">
        <v>0</v>
      </c>
      <c r="O103" s="25">
        <v>0</v>
      </c>
      <c r="P103" s="25">
        <v>1.9995366094796552</v>
      </c>
      <c r="Q103" s="25">
        <v>0</v>
      </c>
      <c r="R103" s="25">
        <v>0</v>
      </c>
      <c r="S103" s="25">
        <f t="shared" si="81"/>
        <v>9.479878448269961</v>
      </c>
      <c r="T103" s="25">
        <f t="shared" si="82"/>
        <v>1.2621484500000002</v>
      </c>
      <c r="U103" s="25" t="str">
        <f t="shared" si="83"/>
        <v>нд</v>
      </c>
      <c r="V103" s="26" t="s">
        <v>269</v>
      </c>
    </row>
    <row r="104" spans="1:22" x14ac:dyDescent="0.25">
      <c r="A104" s="29" t="s">
        <v>87</v>
      </c>
      <c r="B104" s="28" t="s">
        <v>88</v>
      </c>
      <c r="C104" s="24" t="s">
        <v>24</v>
      </c>
      <c r="D104" s="2">
        <f>SUM(D105:D107)</f>
        <v>0</v>
      </c>
      <c r="E104" s="2">
        <f t="shared" ref="E104:S104" si="84">SUM(E105:E107)</f>
        <v>0.39338290999999997</v>
      </c>
      <c r="F104" s="2">
        <f t="shared" si="84"/>
        <v>0</v>
      </c>
      <c r="G104" s="2">
        <f t="shared" si="84"/>
        <v>2.9069853705863444</v>
      </c>
      <c r="H104" s="2">
        <f t="shared" si="84"/>
        <v>0.70549089800619513</v>
      </c>
      <c r="I104" s="2">
        <f t="shared" si="84"/>
        <v>0</v>
      </c>
      <c r="J104" s="2">
        <f t="shared" si="84"/>
        <v>0</v>
      </c>
      <c r="K104" s="2">
        <f t="shared" si="84"/>
        <v>0</v>
      </c>
      <c r="L104" s="2">
        <f t="shared" si="84"/>
        <v>0</v>
      </c>
      <c r="M104" s="2">
        <f t="shared" si="84"/>
        <v>0</v>
      </c>
      <c r="N104" s="2">
        <f t="shared" si="84"/>
        <v>0</v>
      </c>
      <c r="O104" s="2">
        <f t="shared" si="84"/>
        <v>0</v>
      </c>
      <c r="P104" s="2">
        <f t="shared" si="84"/>
        <v>0.70549089800619513</v>
      </c>
      <c r="Q104" s="2">
        <f t="shared" si="84"/>
        <v>0</v>
      </c>
      <c r="R104" s="2">
        <f t="shared" si="84"/>
        <v>0</v>
      </c>
      <c r="S104" s="2">
        <f t="shared" si="84"/>
        <v>2.9069853705863444</v>
      </c>
      <c r="T104" s="25">
        <f t="shared" ref="T104:T108" si="85">IF(N104="нд","нд",(N(K104)+N(M104)+N(O104))-(N(J104)+N(L104)+N(N104)))</f>
        <v>0</v>
      </c>
      <c r="U104" s="25">
        <f t="shared" ref="U104:U108" si="86">IF(T104="нд","нд",IF(T104=0,0,IF(AND(N(J104)+N(L104)+N(N104)=0,T104&lt;&gt;0),"нд",N(T104)/(N(J104)+N(L104)+N(N104))*100)))</f>
        <v>0</v>
      </c>
      <c r="V104" s="26" t="s">
        <v>25</v>
      </c>
    </row>
    <row r="105" spans="1:22" ht="47.25" x14ac:dyDescent="0.25">
      <c r="A105" s="29" t="s">
        <v>87</v>
      </c>
      <c r="B105" s="28" t="s">
        <v>234</v>
      </c>
      <c r="C105" s="24" t="s">
        <v>235</v>
      </c>
      <c r="D105" s="25">
        <v>0</v>
      </c>
      <c r="E105" s="25">
        <v>0</v>
      </c>
      <c r="F105" s="25">
        <v>0</v>
      </c>
      <c r="G105" s="25">
        <v>0.1919211507201358</v>
      </c>
      <c r="H105" s="25">
        <f t="shared" ref="H105:H107" si="87">SUM(J105,L105,N105,P105)</f>
        <v>0.1919211507201358</v>
      </c>
      <c r="I105" s="25">
        <f t="shared" ref="I105:I107" si="88">SUM(K105,M105,O105,Q105)</f>
        <v>0</v>
      </c>
      <c r="J105" s="25">
        <v>0</v>
      </c>
      <c r="K105" s="25">
        <v>0</v>
      </c>
      <c r="L105" s="25">
        <v>0</v>
      </c>
      <c r="M105" s="25">
        <v>0</v>
      </c>
      <c r="N105" s="25">
        <v>0</v>
      </c>
      <c r="O105" s="25">
        <v>0</v>
      </c>
      <c r="P105" s="25">
        <v>0.1919211507201358</v>
      </c>
      <c r="Q105" s="25">
        <v>0</v>
      </c>
      <c r="R105" s="25">
        <v>0</v>
      </c>
      <c r="S105" s="25">
        <f t="shared" ref="S105:S107" si="89">N(G105)-N(I105)</f>
        <v>0.1919211507201358</v>
      </c>
      <c r="T105" s="25">
        <f t="shared" ref="T105:T107" si="90">IF(N105="нд","нд",(N(K105))-(N(J105)+N(L105)+N(N105)))</f>
        <v>0</v>
      </c>
      <c r="U105" s="25">
        <f t="shared" ref="U105:U107" si="91">IF(T105="нд","нд",IF(T105=0,0,IF(AND(N(J105)=0,T105&lt;&gt;0),"нд",N(T105)/(N(J105))*100)))</f>
        <v>0</v>
      </c>
      <c r="V105" s="26" t="s">
        <v>25</v>
      </c>
    </row>
    <row r="106" spans="1:22" ht="63" x14ac:dyDescent="0.25">
      <c r="A106" s="29" t="s">
        <v>87</v>
      </c>
      <c r="B106" s="28" t="s">
        <v>236</v>
      </c>
      <c r="C106" s="24" t="s">
        <v>237</v>
      </c>
      <c r="D106" s="25">
        <v>0</v>
      </c>
      <c r="E106" s="25">
        <v>0</v>
      </c>
      <c r="F106" s="25">
        <v>0</v>
      </c>
      <c r="G106" s="25">
        <v>1.4201528617530468</v>
      </c>
      <c r="H106" s="25">
        <f t="shared" si="87"/>
        <v>0.23463405226051831</v>
      </c>
      <c r="I106" s="25">
        <f t="shared" si="88"/>
        <v>0</v>
      </c>
      <c r="J106" s="25">
        <v>0</v>
      </c>
      <c r="K106" s="25">
        <v>0</v>
      </c>
      <c r="L106" s="25">
        <v>0</v>
      </c>
      <c r="M106" s="25">
        <v>0</v>
      </c>
      <c r="N106" s="25">
        <v>0</v>
      </c>
      <c r="O106" s="25">
        <v>0</v>
      </c>
      <c r="P106" s="25">
        <v>0.23463405226051831</v>
      </c>
      <c r="Q106" s="25">
        <v>0</v>
      </c>
      <c r="R106" s="25">
        <v>0</v>
      </c>
      <c r="S106" s="25">
        <f t="shared" si="89"/>
        <v>1.4201528617530468</v>
      </c>
      <c r="T106" s="25">
        <f t="shared" si="90"/>
        <v>0</v>
      </c>
      <c r="U106" s="25">
        <f t="shared" si="91"/>
        <v>0</v>
      </c>
      <c r="V106" s="26" t="s">
        <v>25</v>
      </c>
    </row>
    <row r="107" spans="1:22" ht="47.25" x14ac:dyDescent="0.25">
      <c r="A107" s="29" t="s">
        <v>87</v>
      </c>
      <c r="B107" s="28" t="s">
        <v>238</v>
      </c>
      <c r="C107" s="24" t="s">
        <v>239</v>
      </c>
      <c r="D107" s="25">
        <v>0</v>
      </c>
      <c r="E107" s="25">
        <v>0.39338290999999997</v>
      </c>
      <c r="F107" s="25">
        <v>0</v>
      </c>
      <c r="G107" s="25">
        <v>1.2949113581131622</v>
      </c>
      <c r="H107" s="25">
        <f t="shared" si="87"/>
        <v>0.27893569502554111</v>
      </c>
      <c r="I107" s="25">
        <f t="shared" si="88"/>
        <v>0</v>
      </c>
      <c r="J107" s="25">
        <v>0</v>
      </c>
      <c r="K107" s="25">
        <v>0</v>
      </c>
      <c r="L107" s="25">
        <v>0</v>
      </c>
      <c r="M107" s="25">
        <v>0</v>
      </c>
      <c r="N107" s="25">
        <v>0</v>
      </c>
      <c r="O107" s="25">
        <v>0</v>
      </c>
      <c r="P107" s="25">
        <v>0.27893569502554111</v>
      </c>
      <c r="Q107" s="25">
        <v>0</v>
      </c>
      <c r="R107" s="25">
        <v>0</v>
      </c>
      <c r="S107" s="25">
        <f t="shared" si="89"/>
        <v>1.2949113581131622</v>
      </c>
      <c r="T107" s="25">
        <f t="shared" si="90"/>
        <v>0</v>
      </c>
      <c r="U107" s="25">
        <f t="shared" si="91"/>
        <v>0</v>
      </c>
      <c r="V107" s="26" t="s">
        <v>25</v>
      </c>
    </row>
    <row r="108" spans="1:22" x14ac:dyDescent="0.25">
      <c r="A108" s="29" t="s">
        <v>89</v>
      </c>
      <c r="B108" s="28" t="s">
        <v>90</v>
      </c>
      <c r="C108" s="24" t="s">
        <v>24</v>
      </c>
      <c r="D108" s="2">
        <v>0</v>
      </c>
      <c r="E108" s="2">
        <v>0</v>
      </c>
      <c r="F108" s="2">
        <v>0</v>
      </c>
      <c r="G108" s="2">
        <v>0</v>
      </c>
      <c r="H108" s="2">
        <v>0</v>
      </c>
      <c r="I108" s="2">
        <v>0</v>
      </c>
      <c r="J108" s="2">
        <v>0</v>
      </c>
      <c r="K108" s="2">
        <v>0</v>
      </c>
      <c r="L108" s="2">
        <v>0</v>
      </c>
      <c r="M108" s="2">
        <v>0</v>
      </c>
      <c r="N108" s="2">
        <v>0</v>
      </c>
      <c r="O108" s="2">
        <v>0</v>
      </c>
      <c r="P108" s="2">
        <v>0</v>
      </c>
      <c r="Q108" s="2">
        <v>0</v>
      </c>
      <c r="R108" s="2">
        <v>0</v>
      </c>
      <c r="S108" s="2">
        <v>0</v>
      </c>
      <c r="T108" s="25">
        <f t="shared" si="85"/>
        <v>0</v>
      </c>
      <c r="U108" s="25">
        <f t="shared" si="86"/>
        <v>0</v>
      </c>
      <c r="V108" s="26" t="s">
        <v>25</v>
      </c>
    </row>
    <row r="109" spans="1:22" x14ac:dyDescent="0.25">
      <c r="A109" s="22" t="s">
        <v>91</v>
      </c>
      <c r="B109" s="23" t="s">
        <v>92</v>
      </c>
      <c r="C109" s="24" t="s">
        <v>24</v>
      </c>
      <c r="D109" s="3">
        <v>0</v>
      </c>
      <c r="E109" s="3">
        <v>0</v>
      </c>
      <c r="F109" s="3">
        <v>0</v>
      </c>
      <c r="G109" s="3">
        <v>0</v>
      </c>
      <c r="H109" s="3">
        <v>0</v>
      </c>
      <c r="I109" s="3">
        <v>0</v>
      </c>
      <c r="J109" s="3">
        <v>0</v>
      </c>
      <c r="K109" s="3">
        <v>0</v>
      </c>
      <c r="L109" s="3">
        <v>0</v>
      </c>
      <c r="M109" s="3">
        <v>0</v>
      </c>
      <c r="N109" s="3">
        <v>0</v>
      </c>
      <c r="O109" s="3">
        <v>0</v>
      </c>
      <c r="P109" s="3">
        <v>0</v>
      </c>
      <c r="Q109" s="3">
        <v>0</v>
      </c>
      <c r="R109" s="3">
        <v>0</v>
      </c>
      <c r="S109" s="3">
        <v>0</v>
      </c>
      <c r="T109" s="25">
        <f t="shared" ref="T109:T113" si="92">IF(N109="нд","нд",(N(K109)+N(M109)+N(O109))-(N(J109)+N(L109)+N(N109)))</f>
        <v>0</v>
      </c>
      <c r="U109" s="25">
        <f t="shared" ref="U109:U113" si="93">IF(T109="нд","нд",IF(T109=0,0,IF(AND(N(J109)+N(L109)+N(N109)=0,T109&lt;&gt;0),"нд",N(T109)/(N(J109)+N(L109)+N(N109))*100)))</f>
        <v>0</v>
      </c>
      <c r="V109" s="26" t="s">
        <v>25</v>
      </c>
    </row>
    <row r="110" spans="1:22" ht="31.5" x14ac:dyDescent="0.25">
      <c r="A110" s="22" t="s">
        <v>93</v>
      </c>
      <c r="B110" s="23" t="s">
        <v>94</v>
      </c>
      <c r="C110" s="24" t="s">
        <v>24</v>
      </c>
      <c r="D110" s="2">
        <v>0</v>
      </c>
      <c r="E110" s="2">
        <v>0</v>
      </c>
      <c r="F110" s="2">
        <v>0</v>
      </c>
      <c r="G110" s="2">
        <v>0</v>
      </c>
      <c r="H110" s="2">
        <v>0</v>
      </c>
      <c r="I110" s="2">
        <v>0</v>
      </c>
      <c r="J110" s="2">
        <v>0</v>
      </c>
      <c r="K110" s="2">
        <v>0</v>
      </c>
      <c r="L110" s="2">
        <v>0</v>
      </c>
      <c r="M110" s="2">
        <v>0</v>
      </c>
      <c r="N110" s="2">
        <v>0</v>
      </c>
      <c r="O110" s="2">
        <v>0</v>
      </c>
      <c r="P110" s="2">
        <v>0</v>
      </c>
      <c r="Q110" s="2">
        <v>0</v>
      </c>
      <c r="R110" s="2">
        <v>0</v>
      </c>
      <c r="S110" s="2">
        <v>0</v>
      </c>
      <c r="T110" s="25">
        <f t="shared" si="92"/>
        <v>0</v>
      </c>
      <c r="U110" s="25">
        <f t="shared" si="93"/>
        <v>0</v>
      </c>
      <c r="V110" s="26" t="s">
        <v>25</v>
      </c>
    </row>
    <row r="111" spans="1:22" ht="31.5" x14ac:dyDescent="0.25">
      <c r="A111" s="22" t="s">
        <v>95</v>
      </c>
      <c r="B111" s="23" t="s">
        <v>96</v>
      </c>
      <c r="C111" s="24" t="s">
        <v>24</v>
      </c>
      <c r="D111" s="2">
        <v>0</v>
      </c>
      <c r="E111" s="2">
        <v>0</v>
      </c>
      <c r="F111" s="2">
        <v>0</v>
      </c>
      <c r="G111" s="2">
        <v>0</v>
      </c>
      <c r="H111" s="2">
        <v>0</v>
      </c>
      <c r="I111" s="2">
        <v>0</v>
      </c>
      <c r="J111" s="2">
        <v>0</v>
      </c>
      <c r="K111" s="2">
        <v>0</v>
      </c>
      <c r="L111" s="2">
        <v>0</v>
      </c>
      <c r="M111" s="2">
        <v>0</v>
      </c>
      <c r="N111" s="2">
        <v>0</v>
      </c>
      <c r="O111" s="2">
        <v>0</v>
      </c>
      <c r="P111" s="2">
        <v>0</v>
      </c>
      <c r="Q111" s="2">
        <v>0</v>
      </c>
      <c r="R111" s="2">
        <v>0</v>
      </c>
      <c r="S111" s="2">
        <v>0</v>
      </c>
      <c r="T111" s="25">
        <f t="shared" si="92"/>
        <v>0</v>
      </c>
      <c r="U111" s="25">
        <f t="shared" si="93"/>
        <v>0</v>
      </c>
      <c r="V111" s="26" t="s">
        <v>25</v>
      </c>
    </row>
    <row r="112" spans="1:22" ht="31.5" x14ac:dyDescent="0.25">
      <c r="A112" s="29" t="s">
        <v>97</v>
      </c>
      <c r="B112" s="28" t="s">
        <v>98</v>
      </c>
      <c r="C112" s="27" t="s">
        <v>24</v>
      </c>
      <c r="D112" s="2">
        <v>0</v>
      </c>
      <c r="E112" s="2">
        <v>0</v>
      </c>
      <c r="F112" s="2">
        <v>0</v>
      </c>
      <c r="G112" s="2">
        <v>0</v>
      </c>
      <c r="H112" s="2">
        <v>0</v>
      </c>
      <c r="I112" s="2">
        <v>0</v>
      </c>
      <c r="J112" s="2">
        <v>0</v>
      </c>
      <c r="K112" s="2">
        <v>0</v>
      </c>
      <c r="L112" s="2">
        <v>0</v>
      </c>
      <c r="M112" s="2">
        <v>0</v>
      </c>
      <c r="N112" s="2">
        <v>0</v>
      </c>
      <c r="O112" s="2">
        <v>0</v>
      </c>
      <c r="P112" s="2">
        <v>0</v>
      </c>
      <c r="Q112" s="2">
        <v>0</v>
      </c>
      <c r="R112" s="2">
        <v>0</v>
      </c>
      <c r="S112" s="2">
        <v>0</v>
      </c>
      <c r="T112" s="25">
        <f t="shared" si="92"/>
        <v>0</v>
      </c>
      <c r="U112" s="25">
        <f t="shared" si="93"/>
        <v>0</v>
      </c>
      <c r="V112" s="26" t="s">
        <v>25</v>
      </c>
    </row>
    <row r="113" spans="1:22" ht="31.5" x14ac:dyDescent="0.25">
      <c r="A113" s="22" t="s">
        <v>99</v>
      </c>
      <c r="B113" s="23" t="s">
        <v>100</v>
      </c>
      <c r="C113" s="24" t="s">
        <v>24</v>
      </c>
      <c r="D113" s="2">
        <v>0</v>
      </c>
      <c r="E113" s="2">
        <v>0</v>
      </c>
      <c r="F113" s="2">
        <v>0</v>
      </c>
      <c r="G113" s="2">
        <v>0</v>
      </c>
      <c r="H113" s="2">
        <v>0</v>
      </c>
      <c r="I113" s="2">
        <v>0</v>
      </c>
      <c r="J113" s="2">
        <v>0</v>
      </c>
      <c r="K113" s="2">
        <v>0</v>
      </c>
      <c r="L113" s="2">
        <v>0</v>
      </c>
      <c r="M113" s="2">
        <v>0</v>
      </c>
      <c r="N113" s="2">
        <v>0</v>
      </c>
      <c r="O113" s="2">
        <v>0</v>
      </c>
      <c r="P113" s="2">
        <v>0</v>
      </c>
      <c r="Q113" s="2">
        <v>0</v>
      </c>
      <c r="R113" s="2">
        <v>0</v>
      </c>
      <c r="S113" s="2">
        <v>0</v>
      </c>
      <c r="T113" s="25">
        <f t="shared" si="92"/>
        <v>0</v>
      </c>
      <c r="U113" s="25">
        <f t="shared" si="93"/>
        <v>0</v>
      </c>
      <c r="V113" s="26" t="s">
        <v>25</v>
      </c>
    </row>
    <row r="114" spans="1:22" ht="31.5" x14ac:dyDescent="0.25">
      <c r="A114" s="22" t="s">
        <v>101</v>
      </c>
      <c r="B114" s="23" t="s">
        <v>102</v>
      </c>
      <c r="C114" s="24" t="s">
        <v>24</v>
      </c>
      <c r="D114" s="2">
        <f t="shared" ref="D114:S114" si="94">SUM(D115,D116)</f>
        <v>0</v>
      </c>
      <c r="E114" s="2">
        <f t="shared" si="94"/>
        <v>0</v>
      </c>
      <c r="F114" s="2">
        <f t="shared" si="94"/>
        <v>0</v>
      </c>
      <c r="G114" s="2">
        <f t="shared" si="94"/>
        <v>0</v>
      </c>
      <c r="H114" s="2">
        <f t="shared" si="94"/>
        <v>0</v>
      </c>
      <c r="I114" s="2">
        <f t="shared" si="94"/>
        <v>0</v>
      </c>
      <c r="J114" s="2">
        <f t="shared" si="94"/>
        <v>0</v>
      </c>
      <c r="K114" s="2">
        <f t="shared" si="94"/>
        <v>0</v>
      </c>
      <c r="L114" s="2">
        <f t="shared" si="94"/>
        <v>0</v>
      </c>
      <c r="M114" s="2">
        <f t="shared" si="94"/>
        <v>0</v>
      </c>
      <c r="N114" s="2">
        <f t="shared" si="94"/>
        <v>0</v>
      </c>
      <c r="O114" s="2">
        <f t="shared" si="94"/>
        <v>0</v>
      </c>
      <c r="P114" s="2">
        <f t="shared" si="94"/>
        <v>0</v>
      </c>
      <c r="Q114" s="2">
        <f t="shared" si="94"/>
        <v>0</v>
      </c>
      <c r="R114" s="2">
        <f t="shared" si="94"/>
        <v>0</v>
      </c>
      <c r="S114" s="2">
        <f t="shared" si="94"/>
        <v>0</v>
      </c>
      <c r="T114" s="25">
        <f t="shared" ref="T114:T116" si="95">IF(N114="нд","нд",(N(K114)+N(M114)+N(O114))-(N(J114)+N(L114)+N(N114)))</f>
        <v>0</v>
      </c>
      <c r="U114" s="25">
        <f t="shared" ref="U114:U116" si="96">IF(T114="нд","нд",IF(T114=0,0,IF(AND(N(J114)+N(L114)+N(N114)=0,T114&lt;&gt;0),"нд",N(T114)/(N(J114)+N(L114)+N(N114))*100)))</f>
        <v>0</v>
      </c>
      <c r="V114" s="26" t="s">
        <v>25</v>
      </c>
    </row>
    <row r="115" spans="1:22" x14ac:dyDescent="0.25">
      <c r="A115" s="22" t="s">
        <v>103</v>
      </c>
      <c r="B115" s="23" t="s">
        <v>104</v>
      </c>
      <c r="C115" s="24" t="s">
        <v>24</v>
      </c>
      <c r="D115" s="2">
        <v>0</v>
      </c>
      <c r="E115" s="2">
        <v>0</v>
      </c>
      <c r="F115" s="2">
        <v>0</v>
      </c>
      <c r="G115" s="2">
        <v>0</v>
      </c>
      <c r="H115" s="2">
        <v>0</v>
      </c>
      <c r="I115" s="2">
        <v>0</v>
      </c>
      <c r="J115" s="2">
        <v>0</v>
      </c>
      <c r="K115" s="2">
        <v>0</v>
      </c>
      <c r="L115" s="2">
        <v>0</v>
      </c>
      <c r="M115" s="2">
        <v>0</v>
      </c>
      <c r="N115" s="2">
        <v>0</v>
      </c>
      <c r="O115" s="2">
        <v>0</v>
      </c>
      <c r="P115" s="2">
        <v>0</v>
      </c>
      <c r="Q115" s="2">
        <v>0</v>
      </c>
      <c r="R115" s="2">
        <v>0</v>
      </c>
      <c r="S115" s="2">
        <v>0</v>
      </c>
      <c r="T115" s="25">
        <f t="shared" si="95"/>
        <v>0</v>
      </c>
      <c r="U115" s="25">
        <f t="shared" si="96"/>
        <v>0</v>
      </c>
      <c r="V115" s="26" t="s">
        <v>25</v>
      </c>
    </row>
    <row r="116" spans="1:22" ht="31.5" x14ac:dyDescent="0.25">
      <c r="A116" s="29" t="s">
        <v>105</v>
      </c>
      <c r="B116" s="28" t="s">
        <v>106</v>
      </c>
      <c r="C116" s="24" t="s">
        <v>24</v>
      </c>
      <c r="D116" s="2">
        <v>0</v>
      </c>
      <c r="E116" s="2">
        <v>0</v>
      </c>
      <c r="F116" s="2">
        <v>0</v>
      </c>
      <c r="G116" s="2">
        <v>0</v>
      </c>
      <c r="H116" s="2">
        <v>0</v>
      </c>
      <c r="I116" s="2">
        <v>0</v>
      </c>
      <c r="J116" s="2">
        <v>0</v>
      </c>
      <c r="K116" s="2">
        <v>0</v>
      </c>
      <c r="L116" s="2">
        <v>0</v>
      </c>
      <c r="M116" s="2">
        <v>0</v>
      </c>
      <c r="N116" s="2">
        <v>0</v>
      </c>
      <c r="O116" s="2">
        <v>0</v>
      </c>
      <c r="P116" s="2">
        <v>0</v>
      </c>
      <c r="Q116" s="2">
        <v>0</v>
      </c>
      <c r="R116" s="2">
        <v>0</v>
      </c>
      <c r="S116" s="2">
        <v>0</v>
      </c>
      <c r="T116" s="25">
        <f t="shared" si="95"/>
        <v>0</v>
      </c>
      <c r="U116" s="25">
        <f t="shared" si="96"/>
        <v>0</v>
      </c>
      <c r="V116" s="26" t="s">
        <v>25</v>
      </c>
    </row>
    <row r="117" spans="1:22" ht="31.5" x14ac:dyDescent="0.25">
      <c r="A117" s="29" t="s">
        <v>107</v>
      </c>
      <c r="B117" s="28" t="s">
        <v>108</v>
      </c>
      <c r="C117" s="27" t="s">
        <v>24</v>
      </c>
      <c r="D117" s="3">
        <f t="shared" ref="D117:S117" si="97">SUM(D118,D119)</f>
        <v>0</v>
      </c>
      <c r="E117" s="3">
        <f t="shared" si="97"/>
        <v>0</v>
      </c>
      <c r="F117" s="3">
        <f t="shared" si="97"/>
        <v>0</v>
      </c>
      <c r="G117" s="3">
        <f t="shared" si="97"/>
        <v>0</v>
      </c>
      <c r="H117" s="3">
        <f t="shared" si="97"/>
        <v>0</v>
      </c>
      <c r="I117" s="3">
        <f t="shared" si="97"/>
        <v>0</v>
      </c>
      <c r="J117" s="3">
        <f t="shared" si="97"/>
        <v>0</v>
      </c>
      <c r="K117" s="3">
        <f t="shared" si="97"/>
        <v>0</v>
      </c>
      <c r="L117" s="3">
        <f t="shared" si="97"/>
        <v>0</v>
      </c>
      <c r="M117" s="3">
        <f t="shared" si="97"/>
        <v>0</v>
      </c>
      <c r="N117" s="3">
        <f t="shared" si="97"/>
        <v>0</v>
      </c>
      <c r="O117" s="3">
        <f t="shared" si="97"/>
        <v>0</v>
      </c>
      <c r="P117" s="3">
        <f t="shared" si="97"/>
        <v>0</v>
      </c>
      <c r="Q117" s="3">
        <f t="shared" si="97"/>
        <v>0</v>
      </c>
      <c r="R117" s="3">
        <f t="shared" si="97"/>
        <v>0</v>
      </c>
      <c r="S117" s="3">
        <f t="shared" si="97"/>
        <v>0</v>
      </c>
      <c r="T117" s="25">
        <f t="shared" ref="T117:T120" si="98">IF(N117="нд","нд",(N(K117)+N(M117)+N(O117))-(N(J117)+N(L117)+N(N117)))</f>
        <v>0</v>
      </c>
      <c r="U117" s="25">
        <f t="shared" ref="U117:U120" si="99">IF(T117="нд","нд",IF(T117=0,0,IF(AND(N(J117)+N(L117)+N(N117)=0,T117&lt;&gt;0),"нд",N(T117)/(N(J117)+N(L117)+N(N117))*100)))</f>
        <v>0</v>
      </c>
      <c r="V117" s="26" t="s">
        <v>25</v>
      </c>
    </row>
    <row r="118" spans="1:22" ht="31.5" x14ac:dyDescent="0.25">
      <c r="A118" s="22" t="s">
        <v>109</v>
      </c>
      <c r="B118" s="23" t="s">
        <v>110</v>
      </c>
      <c r="C118" s="24" t="s">
        <v>24</v>
      </c>
      <c r="D118" s="2">
        <v>0</v>
      </c>
      <c r="E118" s="2">
        <v>0</v>
      </c>
      <c r="F118" s="2">
        <v>0</v>
      </c>
      <c r="G118" s="2">
        <v>0</v>
      </c>
      <c r="H118" s="2">
        <v>0</v>
      </c>
      <c r="I118" s="2">
        <v>0</v>
      </c>
      <c r="J118" s="2">
        <v>0</v>
      </c>
      <c r="K118" s="2">
        <v>0</v>
      </c>
      <c r="L118" s="2">
        <v>0</v>
      </c>
      <c r="M118" s="2">
        <v>0</v>
      </c>
      <c r="N118" s="2">
        <v>0</v>
      </c>
      <c r="O118" s="2">
        <v>0</v>
      </c>
      <c r="P118" s="2">
        <v>0</v>
      </c>
      <c r="Q118" s="2">
        <v>0</v>
      </c>
      <c r="R118" s="2">
        <v>0</v>
      </c>
      <c r="S118" s="2">
        <v>0</v>
      </c>
      <c r="T118" s="25">
        <f t="shared" si="98"/>
        <v>0</v>
      </c>
      <c r="U118" s="25">
        <f t="shared" si="99"/>
        <v>0</v>
      </c>
      <c r="V118" s="26" t="s">
        <v>25</v>
      </c>
    </row>
    <row r="119" spans="1:22" ht="31.5" x14ac:dyDescent="0.25">
      <c r="A119" s="22" t="s">
        <v>111</v>
      </c>
      <c r="B119" s="23" t="s">
        <v>112</v>
      </c>
      <c r="C119" s="24" t="s">
        <v>24</v>
      </c>
      <c r="D119" s="2">
        <v>0</v>
      </c>
      <c r="E119" s="2">
        <v>0</v>
      </c>
      <c r="F119" s="2">
        <v>0</v>
      </c>
      <c r="G119" s="2">
        <v>0</v>
      </c>
      <c r="H119" s="2">
        <v>0</v>
      </c>
      <c r="I119" s="2">
        <v>0</v>
      </c>
      <c r="J119" s="2">
        <v>0</v>
      </c>
      <c r="K119" s="2">
        <v>0</v>
      </c>
      <c r="L119" s="2">
        <v>0</v>
      </c>
      <c r="M119" s="2">
        <v>0</v>
      </c>
      <c r="N119" s="2">
        <v>0</v>
      </c>
      <c r="O119" s="2">
        <v>0</v>
      </c>
      <c r="P119" s="2">
        <v>0</v>
      </c>
      <c r="Q119" s="2">
        <v>0</v>
      </c>
      <c r="R119" s="2">
        <v>0</v>
      </c>
      <c r="S119" s="2">
        <v>0</v>
      </c>
      <c r="T119" s="25">
        <f t="shared" si="98"/>
        <v>0</v>
      </c>
      <c r="U119" s="25">
        <f t="shared" si="99"/>
        <v>0</v>
      </c>
      <c r="V119" s="26" t="s">
        <v>25</v>
      </c>
    </row>
    <row r="120" spans="1:22" ht="31.5" x14ac:dyDescent="0.25">
      <c r="A120" s="29" t="s">
        <v>113</v>
      </c>
      <c r="B120" s="28" t="s">
        <v>114</v>
      </c>
      <c r="C120" s="24" t="s">
        <v>24</v>
      </c>
      <c r="D120" s="2">
        <f>SUM(D121:D122)</f>
        <v>0</v>
      </c>
      <c r="E120" s="2">
        <f t="shared" ref="E120:S120" si="100">SUM(E121:E122)</f>
        <v>0</v>
      </c>
      <c r="F120" s="2">
        <f t="shared" si="100"/>
        <v>0</v>
      </c>
      <c r="G120" s="2">
        <f t="shared" si="100"/>
        <v>4.113304958333333</v>
      </c>
      <c r="H120" s="2">
        <f t="shared" si="100"/>
        <v>3.5799716249999993</v>
      </c>
      <c r="I120" s="2">
        <f t="shared" si="100"/>
        <v>0.47479187</v>
      </c>
      <c r="J120" s="2">
        <f t="shared" si="100"/>
        <v>0</v>
      </c>
      <c r="K120" s="2">
        <f t="shared" si="100"/>
        <v>0.47479187</v>
      </c>
      <c r="L120" s="2">
        <f t="shared" si="100"/>
        <v>0</v>
      </c>
      <c r="M120" s="2">
        <f t="shared" si="100"/>
        <v>0</v>
      </c>
      <c r="N120" s="2">
        <f t="shared" si="100"/>
        <v>0</v>
      </c>
      <c r="O120" s="2">
        <f t="shared" si="100"/>
        <v>0</v>
      </c>
      <c r="P120" s="2">
        <f t="shared" si="100"/>
        <v>3.5799716249999993</v>
      </c>
      <c r="Q120" s="2">
        <f t="shared" si="100"/>
        <v>0</v>
      </c>
      <c r="R120" s="2">
        <f t="shared" si="100"/>
        <v>0</v>
      </c>
      <c r="S120" s="2">
        <f t="shared" si="100"/>
        <v>3.6385130883333328</v>
      </c>
      <c r="T120" s="25">
        <f t="shared" si="98"/>
        <v>0.47479187</v>
      </c>
      <c r="U120" s="25" t="str">
        <f t="shared" si="99"/>
        <v>нд</v>
      </c>
      <c r="V120" s="26" t="s">
        <v>25</v>
      </c>
    </row>
    <row r="121" spans="1:22" ht="63" x14ac:dyDescent="0.25">
      <c r="A121" s="29" t="s">
        <v>113</v>
      </c>
      <c r="B121" s="28" t="s">
        <v>240</v>
      </c>
      <c r="C121" s="27" t="s">
        <v>241</v>
      </c>
      <c r="D121" s="25">
        <v>0</v>
      </c>
      <c r="E121" s="25">
        <v>0</v>
      </c>
      <c r="F121" s="25">
        <v>0</v>
      </c>
      <c r="G121" s="25">
        <v>3.5799716249999993</v>
      </c>
      <c r="H121" s="25">
        <f t="shared" ref="H121" si="101">SUM(J121,L121,N121,P121)</f>
        <v>3.5799716249999993</v>
      </c>
      <c r="I121" s="25">
        <f t="shared" ref="I121:I122" si="102">SUM(K121,M121,O121,Q121)</f>
        <v>0</v>
      </c>
      <c r="J121" s="25">
        <v>0</v>
      </c>
      <c r="K121" s="25">
        <v>0</v>
      </c>
      <c r="L121" s="25">
        <v>0</v>
      </c>
      <c r="M121" s="25">
        <v>0</v>
      </c>
      <c r="N121" s="25">
        <v>0</v>
      </c>
      <c r="O121" s="25">
        <v>0</v>
      </c>
      <c r="P121" s="25">
        <v>3.5799716249999993</v>
      </c>
      <c r="Q121" s="25">
        <v>0</v>
      </c>
      <c r="R121" s="25">
        <v>0</v>
      </c>
      <c r="S121" s="25">
        <f t="shared" ref="S121:S122" si="103">N(G121)-N(I121)</f>
        <v>3.5799716249999993</v>
      </c>
      <c r="T121" s="25">
        <f t="shared" ref="T121:T122" si="104">IF(N121="нд","нд",(N(K121))-(N(J121)+N(L121)+N(N121)))</f>
        <v>0</v>
      </c>
      <c r="U121" s="25">
        <f t="shared" ref="U121:U122" si="105">IF(T121="нд","нд",IF(T121=0,0,IF(AND(N(J121)=0,T121&lt;&gt;0),"нд",N(T121)/(N(J121))*100)))</f>
        <v>0</v>
      </c>
      <c r="V121" s="26" t="s">
        <v>25</v>
      </c>
    </row>
    <row r="122" spans="1:22" ht="63" x14ac:dyDescent="0.25">
      <c r="A122" s="29" t="s">
        <v>113</v>
      </c>
      <c r="B122" s="28" t="s">
        <v>242</v>
      </c>
      <c r="C122" s="27" t="s">
        <v>243</v>
      </c>
      <c r="D122" s="25">
        <v>0</v>
      </c>
      <c r="E122" s="25">
        <v>0</v>
      </c>
      <c r="F122" s="25">
        <v>0</v>
      </c>
      <c r="G122" s="25">
        <v>0.53333333333333333</v>
      </c>
      <c r="H122" s="25" t="s">
        <v>25</v>
      </c>
      <c r="I122" s="25">
        <f t="shared" si="102"/>
        <v>0.47479187</v>
      </c>
      <c r="J122" s="25" t="s">
        <v>25</v>
      </c>
      <c r="K122" s="25">
        <v>0.47479187</v>
      </c>
      <c r="L122" s="25" t="s">
        <v>25</v>
      </c>
      <c r="M122" s="25">
        <v>0</v>
      </c>
      <c r="N122" s="25" t="s">
        <v>25</v>
      </c>
      <c r="O122" s="25">
        <v>0</v>
      </c>
      <c r="P122" s="25" t="s">
        <v>25</v>
      </c>
      <c r="Q122" s="25">
        <v>0</v>
      </c>
      <c r="R122" s="25">
        <v>0</v>
      </c>
      <c r="S122" s="25">
        <f t="shared" si="103"/>
        <v>5.8541463333333321E-2</v>
      </c>
      <c r="T122" s="25" t="str">
        <f t="shared" si="104"/>
        <v>нд</v>
      </c>
      <c r="U122" s="25" t="str">
        <f t="shared" si="105"/>
        <v>нд</v>
      </c>
      <c r="V122" s="26" t="s">
        <v>270</v>
      </c>
    </row>
    <row r="123" spans="1:22" ht="31.5" x14ac:dyDescent="0.25">
      <c r="A123" s="29" t="s">
        <v>115</v>
      </c>
      <c r="B123" s="28" t="s">
        <v>116</v>
      </c>
      <c r="C123" s="27" t="s">
        <v>24</v>
      </c>
      <c r="D123" s="3">
        <v>0</v>
      </c>
      <c r="E123" s="3">
        <v>0</v>
      </c>
      <c r="F123" s="3">
        <v>0</v>
      </c>
      <c r="G123" s="3">
        <v>0</v>
      </c>
      <c r="H123" s="3">
        <v>0</v>
      </c>
      <c r="I123" s="3">
        <v>0</v>
      </c>
      <c r="J123" s="3">
        <v>0</v>
      </c>
      <c r="K123" s="3">
        <v>0</v>
      </c>
      <c r="L123" s="3">
        <v>0</v>
      </c>
      <c r="M123" s="3">
        <v>0</v>
      </c>
      <c r="N123" s="3">
        <v>0</v>
      </c>
      <c r="O123" s="3">
        <v>0</v>
      </c>
      <c r="P123" s="3">
        <v>0</v>
      </c>
      <c r="Q123" s="3">
        <v>0</v>
      </c>
      <c r="R123" s="3">
        <v>0</v>
      </c>
      <c r="S123" s="3">
        <v>0</v>
      </c>
      <c r="T123" s="25">
        <f>IF(N123="нд","нд",(N(K123)+N(M123)+N(O123))-(N(J123)+N(L123)+N(N123)))</f>
        <v>0</v>
      </c>
      <c r="U123" s="25">
        <f>IF(T123="нд","нд",IF(T123=0,0,IF(AND(N(J123)+N(L123)+N(N123)=0,T123&lt;&gt;0),"нд",N(T123)/(N(J123)+N(L123)+N(N123))*100)))</f>
        <v>0</v>
      </c>
      <c r="V123" s="26" t="s">
        <v>25</v>
      </c>
    </row>
    <row r="124" spans="1:22" x14ac:dyDescent="0.25">
      <c r="A124" s="22" t="s">
        <v>117</v>
      </c>
      <c r="B124" s="23" t="s">
        <v>118</v>
      </c>
      <c r="C124" s="24" t="s">
        <v>24</v>
      </c>
      <c r="D124" s="3">
        <f t="shared" ref="D124:S124" si="106">SUM(D125:D138)</f>
        <v>0</v>
      </c>
      <c r="E124" s="3">
        <f t="shared" si="106"/>
        <v>21.585598779999998</v>
      </c>
      <c r="F124" s="3">
        <f t="shared" si="106"/>
        <v>0</v>
      </c>
      <c r="G124" s="3">
        <f t="shared" si="106"/>
        <v>209.90558418793429</v>
      </c>
      <c r="H124" s="3">
        <f t="shared" si="106"/>
        <v>81.548590830466665</v>
      </c>
      <c r="I124" s="3">
        <f t="shared" si="106"/>
        <v>0.21685832999999999</v>
      </c>
      <c r="J124" s="3">
        <f t="shared" si="106"/>
        <v>0</v>
      </c>
      <c r="K124" s="3">
        <f t="shared" si="106"/>
        <v>0.21685832999999999</v>
      </c>
      <c r="L124" s="3">
        <f t="shared" si="106"/>
        <v>0</v>
      </c>
      <c r="M124" s="3">
        <f t="shared" si="106"/>
        <v>0</v>
      </c>
      <c r="N124" s="3">
        <f t="shared" si="106"/>
        <v>0</v>
      </c>
      <c r="O124" s="3">
        <f t="shared" si="106"/>
        <v>0</v>
      </c>
      <c r="P124" s="3">
        <f t="shared" si="106"/>
        <v>81.548590830466665</v>
      </c>
      <c r="Q124" s="3">
        <f t="shared" si="106"/>
        <v>0</v>
      </c>
      <c r="R124" s="3">
        <f t="shared" si="106"/>
        <v>0</v>
      </c>
      <c r="S124" s="3">
        <f t="shared" si="106"/>
        <v>209.68872585793432</v>
      </c>
      <c r="T124" s="25">
        <f>IF(N124="нд","нд",(N(K124)+N(M124)+N(O124))-(N(J124)+N(L124)+N(N124)))</f>
        <v>0.21685832999999999</v>
      </c>
      <c r="U124" s="25" t="str">
        <f>IF(T124="нд","нд",IF(T124=0,0,IF(AND(N(J124)+N(L124)+N(N124)=0,T124&lt;&gt;0),"нд",N(T124)/(N(J124)+N(L124)+N(N124))*100)))</f>
        <v>нд</v>
      </c>
      <c r="V124" s="26" t="s">
        <v>25</v>
      </c>
    </row>
    <row r="125" spans="1:22" x14ac:dyDescent="0.25">
      <c r="A125" s="22" t="s">
        <v>117</v>
      </c>
      <c r="B125" s="23" t="s">
        <v>244</v>
      </c>
      <c r="C125" s="24" t="s">
        <v>245</v>
      </c>
      <c r="D125" s="25" t="s">
        <v>25</v>
      </c>
      <c r="E125" s="25">
        <v>0</v>
      </c>
      <c r="F125" s="25">
        <v>0</v>
      </c>
      <c r="G125" s="25">
        <v>55.977319756624318</v>
      </c>
      <c r="H125" s="25">
        <f t="shared" ref="H125:H138" si="107">SUM(J125,L125,N125,P125)</f>
        <v>10.283319443858334</v>
      </c>
      <c r="I125" s="25">
        <f t="shared" ref="I125:I138" si="108">SUM(K125,M125,O125,Q125)</f>
        <v>0</v>
      </c>
      <c r="J125" s="25">
        <v>0</v>
      </c>
      <c r="K125" s="25">
        <v>0</v>
      </c>
      <c r="L125" s="25">
        <v>0</v>
      </c>
      <c r="M125" s="25">
        <v>0</v>
      </c>
      <c r="N125" s="25">
        <v>0</v>
      </c>
      <c r="O125" s="25">
        <v>0</v>
      </c>
      <c r="P125" s="25">
        <v>10.283319443858334</v>
      </c>
      <c r="Q125" s="25">
        <v>0</v>
      </c>
      <c r="R125" s="25">
        <v>0</v>
      </c>
      <c r="S125" s="25">
        <f t="shared" ref="S125:S137" si="109">N(G125)-N(I125)</f>
        <v>55.977319756624318</v>
      </c>
      <c r="T125" s="25">
        <f t="shared" ref="T125:T137" si="110">IF(N125="нд","нд",(N(K125))-(N(J125)+N(L125)+N(N125)))</f>
        <v>0</v>
      </c>
      <c r="U125" s="25">
        <f t="shared" ref="U125:U137" si="111">IF(T125="нд","нд",IF(T125=0,0,IF(AND(N(J125)=0,T125&lt;&gt;0),"нд",N(T125)/(N(J125))*100)))</f>
        <v>0</v>
      </c>
      <c r="V125" s="26" t="s">
        <v>25</v>
      </c>
    </row>
    <row r="126" spans="1:22" x14ac:dyDescent="0.25">
      <c r="A126" s="22" t="s">
        <v>117</v>
      </c>
      <c r="B126" s="23" t="s">
        <v>246</v>
      </c>
      <c r="C126" s="24" t="s">
        <v>247</v>
      </c>
      <c r="D126" s="25" t="s">
        <v>25</v>
      </c>
      <c r="E126" s="25">
        <v>0</v>
      </c>
      <c r="F126" s="25">
        <v>0</v>
      </c>
      <c r="G126" s="25">
        <v>8.4986111114041663</v>
      </c>
      <c r="H126" s="25">
        <f t="shared" si="107"/>
        <v>8.4986111114041663</v>
      </c>
      <c r="I126" s="25">
        <f t="shared" si="108"/>
        <v>0</v>
      </c>
      <c r="J126" s="25">
        <v>0</v>
      </c>
      <c r="K126" s="25">
        <v>0</v>
      </c>
      <c r="L126" s="25">
        <v>0</v>
      </c>
      <c r="M126" s="25">
        <v>0</v>
      </c>
      <c r="N126" s="25">
        <v>0</v>
      </c>
      <c r="O126" s="25">
        <v>0</v>
      </c>
      <c r="P126" s="25">
        <v>8.4986111114041663</v>
      </c>
      <c r="Q126" s="25">
        <v>0</v>
      </c>
      <c r="R126" s="25">
        <v>0</v>
      </c>
      <c r="S126" s="25">
        <f t="shared" si="109"/>
        <v>8.4986111114041663</v>
      </c>
      <c r="T126" s="25">
        <f t="shared" si="110"/>
        <v>0</v>
      </c>
      <c r="U126" s="25">
        <f t="shared" si="111"/>
        <v>0</v>
      </c>
      <c r="V126" s="26" t="s">
        <v>25</v>
      </c>
    </row>
    <row r="127" spans="1:22" x14ac:dyDescent="0.25">
      <c r="A127" s="22" t="s">
        <v>117</v>
      </c>
      <c r="B127" s="23" t="s">
        <v>248</v>
      </c>
      <c r="C127" s="24" t="s">
        <v>249</v>
      </c>
      <c r="D127" s="25" t="s">
        <v>25</v>
      </c>
      <c r="E127" s="25">
        <v>0</v>
      </c>
      <c r="F127" s="25">
        <v>0</v>
      </c>
      <c r="G127" s="25">
        <v>2.6615305561416664</v>
      </c>
      <c r="H127" s="25">
        <f t="shared" si="107"/>
        <v>2.6615305561416664</v>
      </c>
      <c r="I127" s="25">
        <f t="shared" si="108"/>
        <v>0</v>
      </c>
      <c r="J127" s="25">
        <v>0</v>
      </c>
      <c r="K127" s="25">
        <v>0</v>
      </c>
      <c r="L127" s="25">
        <v>0</v>
      </c>
      <c r="M127" s="25">
        <v>0</v>
      </c>
      <c r="N127" s="25">
        <v>0</v>
      </c>
      <c r="O127" s="25">
        <v>0</v>
      </c>
      <c r="P127" s="25">
        <v>2.6615305561416664</v>
      </c>
      <c r="Q127" s="25">
        <v>0</v>
      </c>
      <c r="R127" s="25">
        <v>0</v>
      </c>
      <c r="S127" s="25">
        <f t="shared" si="109"/>
        <v>2.6615305561416664</v>
      </c>
      <c r="T127" s="25">
        <f t="shared" si="110"/>
        <v>0</v>
      </c>
      <c r="U127" s="25">
        <f t="shared" si="111"/>
        <v>0</v>
      </c>
      <c r="V127" s="26" t="s">
        <v>25</v>
      </c>
    </row>
    <row r="128" spans="1:22" x14ac:dyDescent="0.25">
      <c r="A128" s="22" t="s">
        <v>117</v>
      </c>
      <c r="B128" s="23" t="s">
        <v>250</v>
      </c>
      <c r="C128" s="24" t="s">
        <v>251</v>
      </c>
      <c r="D128" s="25" t="s">
        <v>25</v>
      </c>
      <c r="E128" s="25">
        <v>0.45404211999999994</v>
      </c>
      <c r="F128" s="25">
        <v>0</v>
      </c>
      <c r="G128" s="25">
        <v>0.95802746333333344</v>
      </c>
      <c r="H128" s="25">
        <f t="shared" si="107"/>
        <v>0.95802791666666665</v>
      </c>
      <c r="I128" s="25">
        <f t="shared" si="108"/>
        <v>0</v>
      </c>
      <c r="J128" s="25">
        <v>0</v>
      </c>
      <c r="K128" s="25">
        <v>0</v>
      </c>
      <c r="L128" s="25">
        <v>0</v>
      </c>
      <c r="M128" s="25">
        <v>0</v>
      </c>
      <c r="N128" s="25">
        <v>0</v>
      </c>
      <c r="O128" s="25">
        <v>0</v>
      </c>
      <c r="P128" s="25">
        <v>0.95802791666666665</v>
      </c>
      <c r="Q128" s="25">
        <v>0</v>
      </c>
      <c r="R128" s="25">
        <v>0</v>
      </c>
      <c r="S128" s="25">
        <f t="shared" si="109"/>
        <v>0.95802746333333344</v>
      </c>
      <c r="T128" s="25">
        <f t="shared" si="110"/>
        <v>0</v>
      </c>
      <c r="U128" s="25">
        <f t="shared" si="111"/>
        <v>0</v>
      </c>
      <c r="V128" s="26" t="s">
        <v>25</v>
      </c>
    </row>
    <row r="129" spans="1:22" x14ac:dyDescent="0.25">
      <c r="A129" s="22" t="s">
        <v>117</v>
      </c>
      <c r="B129" s="23" t="s">
        <v>252</v>
      </c>
      <c r="C129" s="24" t="s">
        <v>126</v>
      </c>
      <c r="D129" s="25" t="s">
        <v>25</v>
      </c>
      <c r="E129" s="25">
        <v>1.7130000000000001</v>
      </c>
      <c r="F129" s="25">
        <v>0</v>
      </c>
      <c r="G129" s="25">
        <v>0.75322999999999996</v>
      </c>
      <c r="H129" s="25">
        <f t="shared" si="107"/>
        <v>1.67323</v>
      </c>
      <c r="I129" s="25">
        <f t="shared" si="108"/>
        <v>0</v>
      </c>
      <c r="J129" s="25">
        <v>0</v>
      </c>
      <c r="K129" s="25">
        <v>0</v>
      </c>
      <c r="L129" s="25">
        <v>0</v>
      </c>
      <c r="M129" s="25">
        <v>0</v>
      </c>
      <c r="N129" s="25">
        <v>0</v>
      </c>
      <c r="O129" s="25">
        <v>0</v>
      </c>
      <c r="P129" s="25">
        <v>1.67323</v>
      </c>
      <c r="Q129" s="25">
        <v>0</v>
      </c>
      <c r="R129" s="25">
        <v>0</v>
      </c>
      <c r="S129" s="25">
        <f t="shared" si="109"/>
        <v>0.75322999999999996</v>
      </c>
      <c r="T129" s="25">
        <f t="shared" si="110"/>
        <v>0</v>
      </c>
      <c r="U129" s="25">
        <f t="shared" si="111"/>
        <v>0</v>
      </c>
      <c r="V129" s="26" t="s">
        <v>25</v>
      </c>
    </row>
    <row r="130" spans="1:22" x14ac:dyDescent="0.25">
      <c r="A130" s="22" t="s">
        <v>117</v>
      </c>
      <c r="B130" s="23" t="s">
        <v>253</v>
      </c>
      <c r="C130" s="24" t="s">
        <v>127</v>
      </c>
      <c r="D130" s="25" t="s">
        <v>25</v>
      </c>
      <c r="E130" s="25">
        <v>0.34979999000000001</v>
      </c>
      <c r="F130" s="25">
        <v>0</v>
      </c>
      <c r="G130" s="25">
        <v>-1.6615333699999957E-2</v>
      </c>
      <c r="H130" s="25">
        <f t="shared" si="107"/>
        <v>0.22605132629999999</v>
      </c>
      <c r="I130" s="25">
        <f t="shared" si="108"/>
        <v>0</v>
      </c>
      <c r="J130" s="25">
        <v>0</v>
      </c>
      <c r="K130" s="25">
        <v>0</v>
      </c>
      <c r="L130" s="25">
        <v>0</v>
      </c>
      <c r="M130" s="25">
        <v>0</v>
      </c>
      <c r="N130" s="25">
        <v>0</v>
      </c>
      <c r="O130" s="25">
        <v>0</v>
      </c>
      <c r="P130" s="25">
        <v>0.22605132629999999</v>
      </c>
      <c r="Q130" s="25">
        <v>0</v>
      </c>
      <c r="R130" s="25">
        <v>0</v>
      </c>
      <c r="S130" s="25">
        <f t="shared" si="109"/>
        <v>-1.6615333699999957E-2</v>
      </c>
      <c r="T130" s="25">
        <f t="shared" si="110"/>
        <v>0</v>
      </c>
      <c r="U130" s="25">
        <f t="shared" si="111"/>
        <v>0</v>
      </c>
      <c r="V130" s="26" t="s">
        <v>25</v>
      </c>
    </row>
    <row r="131" spans="1:22" ht="31.5" x14ac:dyDescent="0.25">
      <c r="A131" s="22" t="s">
        <v>117</v>
      </c>
      <c r="B131" s="23" t="s">
        <v>254</v>
      </c>
      <c r="C131" s="24" t="s">
        <v>255</v>
      </c>
      <c r="D131" s="25" t="s">
        <v>25</v>
      </c>
      <c r="E131" s="25">
        <v>0</v>
      </c>
      <c r="F131" s="25">
        <v>0</v>
      </c>
      <c r="G131" s="25">
        <v>0.78384285692106037</v>
      </c>
      <c r="H131" s="25">
        <f t="shared" si="107"/>
        <v>0.25020995416666664</v>
      </c>
      <c r="I131" s="25">
        <f t="shared" si="108"/>
        <v>0.21685832999999999</v>
      </c>
      <c r="J131" s="25">
        <v>0</v>
      </c>
      <c r="K131" s="25">
        <v>0.21685832999999999</v>
      </c>
      <c r="L131" s="25">
        <v>0</v>
      </c>
      <c r="M131" s="25">
        <v>0</v>
      </c>
      <c r="N131" s="25">
        <v>0</v>
      </c>
      <c r="O131" s="25">
        <v>0</v>
      </c>
      <c r="P131" s="25">
        <v>0.25020995416666664</v>
      </c>
      <c r="Q131" s="25">
        <v>0</v>
      </c>
      <c r="R131" s="25">
        <v>0</v>
      </c>
      <c r="S131" s="25">
        <f t="shared" si="109"/>
        <v>0.56698452692106038</v>
      </c>
      <c r="T131" s="25">
        <f t="shared" si="110"/>
        <v>0.21685832999999999</v>
      </c>
      <c r="U131" s="25" t="str">
        <f t="shared" si="111"/>
        <v>нд</v>
      </c>
      <c r="V131" s="26" t="s">
        <v>271</v>
      </c>
    </row>
    <row r="132" spans="1:22" ht="63" x14ac:dyDescent="0.25">
      <c r="A132" s="22" t="s">
        <v>117</v>
      </c>
      <c r="B132" s="23" t="s">
        <v>256</v>
      </c>
      <c r="C132" s="24" t="s">
        <v>257</v>
      </c>
      <c r="D132" s="25" t="s">
        <v>25</v>
      </c>
      <c r="E132" s="25">
        <v>2.253825</v>
      </c>
      <c r="F132" s="25">
        <v>0</v>
      </c>
      <c r="G132" s="25">
        <v>1.250872875</v>
      </c>
      <c r="H132" s="25">
        <f t="shared" si="107"/>
        <v>2.3777853750000002</v>
      </c>
      <c r="I132" s="25">
        <f t="shared" si="108"/>
        <v>0</v>
      </c>
      <c r="J132" s="25">
        <v>0</v>
      </c>
      <c r="K132" s="25">
        <v>0</v>
      </c>
      <c r="L132" s="25">
        <v>0</v>
      </c>
      <c r="M132" s="25">
        <v>0</v>
      </c>
      <c r="N132" s="25">
        <v>0</v>
      </c>
      <c r="O132" s="25">
        <v>0</v>
      </c>
      <c r="P132" s="25">
        <v>2.3777853750000002</v>
      </c>
      <c r="Q132" s="25">
        <v>0</v>
      </c>
      <c r="R132" s="25">
        <v>0</v>
      </c>
      <c r="S132" s="25">
        <f t="shared" si="109"/>
        <v>1.250872875</v>
      </c>
      <c r="T132" s="25">
        <f t="shared" si="110"/>
        <v>0</v>
      </c>
      <c r="U132" s="25">
        <f t="shared" si="111"/>
        <v>0</v>
      </c>
      <c r="V132" s="26" t="s">
        <v>25</v>
      </c>
    </row>
    <row r="133" spans="1:22" ht="31.5" x14ac:dyDescent="0.25">
      <c r="A133" s="22" t="s">
        <v>117</v>
      </c>
      <c r="B133" s="23" t="s">
        <v>258</v>
      </c>
      <c r="C133" s="24" t="s">
        <v>129</v>
      </c>
      <c r="D133" s="25" t="s">
        <v>25</v>
      </c>
      <c r="E133" s="25">
        <v>8.5426666699999991</v>
      </c>
      <c r="F133" s="25">
        <v>0</v>
      </c>
      <c r="G133" s="25">
        <v>9.0125133300000009</v>
      </c>
      <c r="H133" s="25">
        <f t="shared" si="107"/>
        <v>9.0125133333333345</v>
      </c>
      <c r="I133" s="25">
        <f t="shared" si="108"/>
        <v>0</v>
      </c>
      <c r="J133" s="25">
        <v>0</v>
      </c>
      <c r="K133" s="25">
        <v>0</v>
      </c>
      <c r="L133" s="25">
        <v>0</v>
      </c>
      <c r="M133" s="25">
        <v>0</v>
      </c>
      <c r="N133" s="25">
        <v>0</v>
      </c>
      <c r="O133" s="25">
        <v>0</v>
      </c>
      <c r="P133" s="25">
        <v>9.0125133333333345</v>
      </c>
      <c r="Q133" s="25">
        <v>0</v>
      </c>
      <c r="R133" s="25">
        <v>0</v>
      </c>
      <c r="S133" s="25">
        <f t="shared" si="109"/>
        <v>9.0125133300000009</v>
      </c>
      <c r="T133" s="25">
        <f t="shared" si="110"/>
        <v>0</v>
      </c>
      <c r="U133" s="25">
        <f t="shared" si="111"/>
        <v>0</v>
      </c>
      <c r="V133" s="26" t="s">
        <v>25</v>
      </c>
    </row>
    <row r="134" spans="1:22" x14ac:dyDescent="0.25">
      <c r="A134" s="22" t="s">
        <v>117</v>
      </c>
      <c r="B134" s="23" t="s">
        <v>259</v>
      </c>
      <c r="C134" s="24" t="s">
        <v>128</v>
      </c>
      <c r="D134" s="25" t="s">
        <v>25</v>
      </c>
      <c r="E134" s="25">
        <v>6.9930983300000005</v>
      </c>
      <c r="F134" s="25">
        <v>0</v>
      </c>
      <c r="G134" s="25">
        <v>7.3777187449999966</v>
      </c>
      <c r="H134" s="25">
        <f t="shared" si="107"/>
        <v>7.3777187416666656</v>
      </c>
      <c r="I134" s="25">
        <f t="shared" si="108"/>
        <v>0</v>
      </c>
      <c r="J134" s="25">
        <v>0</v>
      </c>
      <c r="K134" s="25">
        <v>0</v>
      </c>
      <c r="L134" s="25">
        <v>0</v>
      </c>
      <c r="M134" s="25">
        <v>0</v>
      </c>
      <c r="N134" s="25">
        <v>0</v>
      </c>
      <c r="O134" s="25">
        <v>0</v>
      </c>
      <c r="P134" s="25">
        <v>7.3777187416666656</v>
      </c>
      <c r="Q134" s="25">
        <v>0</v>
      </c>
      <c r="R134" s="25">
        <v>0</v>
      </c>
      <c r="S134" s="25">
        <f t="shared" si="109"/>
        <v>7.3777187449999966</v>
      </c>
      <c r="T134" s="25">
        <f t="shared" si="110"/>
        <v>0</v>
      </c>
      <c r="U134" s="25">
        <f t="shared" si="111"/>
        <v>0</v>
      </c>
      <c r="V134" s="26" t="s">
        <v>25</v>
      </c>
    </row>
    <row r="135" spans="1:22" x14ac:dyDescent="0.25">
      <c r="A135" s="22" t="s">
        <v>117</v>
      </c>
      <c r="B135" s="23" t="s">
        <v>260</v>
      </c>
      <c r="C135" s="24" t="s">
        <v>261</v>
      </c>
      <c r="D135" s="25" t="s">
        <v>25</v>
      </c>
      <c r="E135" s="25">
        <v>0</v>
      </c>
      <c r="F135" s="25">
        <v>0</v>
      </c>
      <c r="G135" s="25">
        <v>66.16622393038601</v>
      </c>
      <c r="H135" s="25">
        <f t="shared" si="107"/>
        <v>20.537333333333333</v>
      </c>
      <c r="I135" s="25">
        <f t="shared" si="108"/>
        <v>0</v>
      </c>
      <c r="J135" s="25">
        <v>0</v>
      </c>
      <c r="K135" s="25">
        <v>0</v>
      </c>
      <c r="L135" s="25">
        <v>0</v>
      </c>
      <c r="M135" s="25">
        <v>0</v>
      </c>
      <c r="N135" s="25">
        <v>0</v>
      </c>
      <c r="O135" s="25">
        <v>0</v>
      </c>
      <c r="P135" s="25">
        <v>20.537333333333333</v>
      </c>
      <c r="Q135" s="25">
        <v>0</v>
      </c>
      <c r="R135" s="25">
        <v>0</v>
      </c>
      <c r="S135" s="25">
        <f t="shared" si="109"/>
        <v>66.16622393038601</v>
      </c>
      <c r="T135" s="25">
        <f t="shared" si="110"/>
        <v>0</v>
      </c>
      <c r="U135" s="25">
        <f t="shared" si="111"/>
        <v>0</v>
      </c>
      <c r="V135" s="26" t="s">
        <v>25</v>
      </c>
    </row>
    <row r="136" spans="1:22" x14ac:dyDescent="0.25">
      <c r="A136" s="22" t="s">
        <v>117</v>
      </c>
      <c r="B136" s="23" t="s">
        <v>262</v>
      </c>
      <c r="C136" s="24" t="s">
        <v>263</v>
      </c>
      <c r="D136" s="25" t="s">
        <v>25</v>
      </c>
      <c r="E136" s="25">
        <v>0</v>
      </c>
      <c r="F136" s="25">
        <v>0</v>
      </c>
      <c r="G136" s="25">
        <v>45.260703475679158</v>
      </c>
      <c r="H136" s="25">
        <f t="shared" si="107"/>
        <v>14.447638888595833</v>
      </c>
      <c r="I136" s="25">
        <f t="shared" si="108"/>
        <v>0</v>
      </c>
      <c r="J136" s="25">
        <v>0</v>
      </c>
      <c r="K136" s="25">
        <v>0</v>
      </c>
      <c r="L136" s="25">
        <v>0</v>
      </c>
      <c r="M136" s="25">
        <v>0</v>
      </c>
      <c r="N136" s="25">
        <v>0</v>
      </c>
      <c r="O136" s="25">
        <v>0</v>
      </c>
      <c r="P136" s="25">
        <v>14.447638888595833</v>
      </c>
      <c r="Q136" s="25">
        <v>0</v>
      </c>
      <c r="R136" s="25">
        <v>0</v>
      </c>
      <c r="S136" s="25">
        <f t="shared" si="109"/>
        <v>45.260703475679158</v>
      </c>
      <c r="T136" s="25">
        <f t="shared" si="110"/>
        <v>0</v>
      </c>
      <c r="U136" s="25">
        <f t="shared" si="111"/>
        <v>0</v>
      </c>
      <c r="V136" s="26" t="s">
        <v>25</v>
      </c>
    </row>
    <row r="137" spans="1:22" x14ac:dyDescent="0.25">
      <c r="A137" s="22" t="s">
        <v>117</v>
      </c>
      <c r="B137" s="23" t="s">
        <v>264</v>
      </c>
      <c r="C137" s="24" t="s">
        <v>265</v>
      </c>
      <c r="D137" s="25" t="s">
        <v>25</v>
      </c>
      <c r="E137" s="25">
        <v>0</v>
      </c>
      <c r="F137" s="25">
        <v>0</v>
      </c>
      <c r="G137" s="25">
        <v>3.8754795340833326</v>
      </c>
      <c r="H137" s="25">
        <f t="shared" si="107"/>
        <v>1.8951000166666665</v>
      </c>
      <c r="I137" s="25">
        <f t="shared" si="108"/>
        <v>0</v>
      </c>
      <c r="J137" s="25">
        <v>0</v>
      </c>
      <c r="K137" s="25">
        <v>0</v>
      </c>
      <c r="L137" s="25">
        <v>0</v>
      </c>
      <c r="M137" s="25">
        <v>0</v>
      </c>
      <c r="N137" s="25">
        <v>0</v>
      </c>
      <c r="O137" s="25">
        <v>0</v>
      </c>
      <c r="P137" s="25">
        <v>1.8951000166666665</v>
      </c>
      <c r="Q137" s="25">
        <v>0</v>
      </c>
      <c r="R137" s="25">
        <v>0</v>
      </c>
      <c r="S137" s="25">
        <f t="shared" si="109"/>
        <v>3.8754795340833326</v>
      </c>
      <c r="T137" s="25">
        <f t="shared" si="110"/>
        <v>0</v>
      </c>
      <c r="U137" s="25">
        <f t="shared" si="111"/>
        <v>0</v>
      </c>
      <c r="V137" s="26" t="s">
        <v>25</v>
      </c>
    </row>
    <row r="138" spans="1:22" x14ac:dyDescent="0.25">
      <c r="A138" s="22" t="s">
        <v>117</v>
      </c>
      <c r="B138" s="23" t="s">
        <v>266</v>
      </c>
      <c r="C138" s="24" t="s">
        <v>267</v>
      </c>
      <c r="D138" s="25" t="s">
        <v>25</v>
      </c>
      <c r="E138" s="25">
        <v>1.2791666699999997</v>
      </c>
      <c r="F138" s="25">
        <v>0</v>
      </c>
      <c r="G138" s="25">
        <v>7.3461258870612856</v>
      </c>
      <c r="H138" s="25">
        <f t="shared" si="107"/>
        <v>1.3495208333333333</v>
      </c>
      <c r="I138" s="25">
        <f t="shared" si="108"/>
        <v>0</v>
      </c>
      <c r="J138" s="25">
        <v>0</v>
      </c>
      <c r="K138" s="25">
        <v>0</v>
      </c>
      <c r="L138" s="25">
        <v>0</v>
      </c>
      <c r="M138" s="25">
        <v>0</v>
      </c>
      <c r="N138" s="25">
        <v>0</v>
      </c>
      <c r="O138" s="25">
        <v>0</v>
      </c>
      <c r="P138" s="25">
        <v>1.3495208333333333</v>
      </c>
      <c r="Q138" s="25">
        <v>0</v>
      </c>
      <c r="R138" s="25">
        <v>0</v>
      </c>
      <c r="S138" s="25">
        <f t="shared" ref="S138" si="112">N(G138)-N(I138)</f>
        <v>7.3461258870612856</v>
      </c>
      <c r="T138" s="25">
        <f t="shared" ref="T138" si="113">IF(N138="нд","нд",(N(K138))-(N(J138)+N(L138)+N(N138)))</f>
        <v>0</v>
      </c>
      <c r="U138" s="25">
        <f t="shared" ref="U138" si="114">IF(T138="нд","нд",IF(T138=0,0,IF(AND(N(J138)=0,T138&lt;&gt;0),"нд",N(T138)/(N(J138))*100)))</f>
        <v>0</v>
      </c>
      <c r="V138" s="26" t="s">
        <v>25</v>
      </c>
    </row>
    <row r="145" spans="7:19" x14ac:dyDescent="0.25">
      <c r="G145" s="4"/>
      <c r="H145" s="4"/>
      <c r="I145" s="4"/>
      <c r="J145" s="4"/>
      <c r="K145" s="4"/>
      <c r="L145" s="4"/>
      <c r="M145" s="4"/>
      <c r="N145" s="4"/>
      <c r="O145" s="4"/>
      <c r="P145" s="4"/>
      <c r="S145" s="4"/>
    </row>
    <row r="146" spans="7:19" x14ac:dyDescent="0.25">
      <c r="G146" s="4"/>
      <c r="H146" s="4"/>
      <c r="I146" s="4"/>
      <c r="J146" s="4"/>
      <c r="K146" s="4"/>
      <c r="L146" s="4"/>
      <c r="M146" s="4"/>
      <c r="N146" s="4"/>
      <c r="O146" s="4"/>
      <c r="P146" s="4"/>
      <c r="S146" s="4"/>
    </row>
    <row r="147" spans="7:19" x14ac:dyDescent="0.25">
      <c r="G147" s="4"/>
      <c r="H147" s="4"/>
      <c r="I147" s="4"/>
      <c r="J147" s="4"/>
      <c r="K147" s="4"/>
      <c r="L147" s="4"/>
      <c r="M147" s="4"/>
      <c r="N147" s="4"/>
      <c r="O147" s="4"/>
      <c r="P147" s="4"/>
      <c r="S147" s="4"/>
    </row>
    <row r="148" spans="7:19" x14ac:dyDescent="0.25">
      <c r="G148" s="4"/>
      <c r="H148" s="4"/>
      <c r="I148" s="4"/>
      <c r="J148" s="4"/>
      <c r="K148" s="4"/>
      <c r="L148" s="4"/>
      <c r="M148" s="4"/>
      <c r="N148" s="4"/>
      <c r="O148" s="4"/>
      <c r="P148" s="4"/>
      <c r="S148" s="4"/>
    </row>
    <row r="150" spans="7:19" x14ac:dyDescent="0.25">
      <c r="S150" s="4"/>
    </row>
    <row r="151" spans="7:19" x14ac:dyDescent="0.25">
      <c r="S151" s="4"/>
    </row>
    <row r="152" spans="7:19" x14ac:dyDescent="0.25">
      <c r="S152" s="4"/>
    </row>
    <row r="153" spans="7:19" x14ac:dyDescent="0.25">
      <c r="S153" s="4"/>
    </row>
  </sheetData>
  <mergeCells count="15">
    <mergeCell ref="H13:Q14"/>
    <mergeCell ref="R13:S16"/>
    <mergeCell ref="T13:U16"/>
    <mergeCell ref="V13:V17"/>
    <mergeCell ref="H15:I16"/>
    <mergeCell ref="J15:K16"/>
    <mergeCell ref="L15:M16"/>
    <mergeCell ref="N15:O16"/>
    <mergeCell ref="P15:Q16"/>
    <mergeCell ref="F13:G16"/>
    <mergeCell ref="A13:A17"/>
    <mergeCell ref="B13:B17"/>
    <mergeCell ref="C13:C17"/>
    <mergeCell ref="D13:D17"/>
    <mergeCell ref="E13:E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12</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2023-11-03T02:22:55Z</dcterms:created>
  <dcterms:modified xsi:type="dcterms:W3CDTF">2025-05-08T09:10:07Z</dcterms:modified>
</cp:coreProperties>
</file>