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41C26B83-CA53-4F0A-B4BF-03A9A99E5651}"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1" i="8" s="1"/>
  <c r="B59" i="8"/>
  <c r="B60" i="8"/>
  <c r="B62" i="8"/>
  <c r="B63" i="8"/>
  <c r="C47" i="8"/>
  <c r="C62" i="8" s="1"/>
  <c r="C59" i="8"/>
  <c r="C58" i="8" s="1"/>
  <c r="C60" i="8"/>
  <c r="C61" i="8"/>
  <c r="C63" i="8"/>
  <c r="D63" i="8"/>
  <c r="E63" i="8"/>
  <c r="F63" i="8"/>
  <c r="G63" i="8"/>
  <c r="H63" i="8"/>
  <c r="I63" i="8"/>
  <c r="J63" i="8"/>
  <c r="K63" i="8"/>
  <c r="L63" i="8"/>
  <c r="M63" i="8"/>
  <c r="N63" i="8"/>
  <c r="O63" i="8"/>
  <c r="P63" i="8"/>
  <c r="Q63" i="8"/>
  <c r="R63" i="8"/>
  <c r="B48" i="8"/>
  <c r="B57" i="8"/>
  <c r="B79" i="8" s="1"/>
  <c r="B65" i="8"/>
  <c r="B75" i="8"/>
  <c r="B68" i="8"/>
  <c r="B76" i="8" s="1"/>
  <c r="B81" i="8"/>
  <c r="C65" i="8"/>
  <c r="C75" i="8"/>
  <c r="C68" i="8"/>
  <c r="C76" i="8"/>
  <c r="C81" i="8"/>
  <c r="B72" i="8"/>
  <c r="C72" i="8" s="1"/>
  <c r="D65" i="8"/>
  <c r="D75" i="8"/>
  <c r="D68" i="8"/>
  <c r="D76" i="8"/>
  <c r="D81" i="8"/>
  <c r="E65" i="8"/>
  <c r="E75" i="8" s="1"/>
  <c r="E68" i="8"/>
  <c r="E76" i="8" s="1"/>
  <c r="E81" i="8"/>
  <c r="F65" i="8"/>
  <c r="F75" i="8" s="1"/>
  <c r="F68" i="8"/>
  <c r="F76" i="8"/>
  <c r="F81" i="8"/>
  <c r="G65" i="8"/>
  <c r="G75" i="8"/>
  <c r="G68" i="8"/>
  <c r="G76" i="8" s="1"/>
  <c r="G81" i="8"/>
  <c r="H65" i="8"/>
  <c r="H75" i="8"/>
  <c r="H68" i="8"/>
  <c r="H76" i="8"/>
  <c r="H81" i="8"/>
  <c r="I65" i="8"/>
  <c r="I75" i="8" s="1"/>
  <c r="I68" i="8"/>
  <c r="I76" i="8" s="1"/>
  <c r="I81" i="8"/>
  <c r="J65" i="8"/>
  <c r="J75" i="8"/>
  <c r="J68" i="8"/>
  <c r="J76" i="8" s="1"/>
  <c r="J81" i="8"/>
  <c r="K65" i="8"/>
  <c r="K75" i="8" s="1"/>
  <c r="K68" i="8"/>
  <c r="K76" i="8" s="1"/>
  <c r="K81" i="8"/>
  <c r="L65" i="8"/>
  <c r="L75" i="8"/>
  <c r="L68" i="8"/>
  <c r="L76" i="8"/>
  <c r="L81" i="8"/>
  <c r="M65" i="8"/>
  <c r="M75" i="8" s="1"/>
  <c r="M68" i="8"/>
  <c r="M76" i="8" s="1"/>
  <c r="M81" i="8"/>
  <c r="N65" i="8"/>
  <c r="N68" i="8"/>
  <c r="N76" i="8"/>
  <c r="N81" i="8"/>
  <c r="O65" i="8"/>
  <c r="O75" i="8"/>
  <c r="O68" i="8"/>
  <c r="O76" i="8" s="1"/>
  <c r="O81" i="8"/>
  <c r="P65" i="8"/>
  <c r="P75" i="8"/>
  <c r="P68" i="8"/>
  <c r="P76" i="8"/>
  <c r="P81" i="8"/>
  <c r="Q65" i="8"/>
  <c r="Q75" i="8" s="1"/>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c r="D72" i="8"/>
  <c r="E72" i="8"/>
  <c r="F72" i="8"/>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C48" i="8" l="1"/>
  <c r="C57" i="8" s="1"/>
  <c r="D47" i="8"/>
  <c r="B58" i="8"/>
  <c r="B78" i="8" s="1"/>
  <c r="E66" i="8"/>
  <c r="F66" i="8" s="1"/>
  <c r="G66" i="8" s="1"/>
  <c r="H66" i="8" s="1"/>
  <c r="I66" i="8" s="1"/>
  <c r="J66" i="8" s="1"/>
  <c r="K66" i="8" s="1"/>
  <c r="L66" i="8" s="1"/>
  <c r="M66" i="8" s="1"/>
  <c r="N75" i="8"/>
  <c r="N66" i="8"/>
  <c r="O66" i="8" s="1"/>
  <c r="P66" i="8" s="1"/>
  <c r="Q66" i="8" s="1"/>
  <c r="R66" i="8" s="1"/>
  <c r="S66" i="8" s="1"/>
  <c r="T66" i="8" s="1"/>
  <c r="U66" i="8" s="1"/>
  <c r="V66" i="8" s="1"/>
  <c r="W66" i="8" s="1"/>
  <c r="C64" i="8"/>
  <c r="C67" i="8" s="1"/>
  <c r="B64" i="8"/>
  <c r="B67" i="8" s="1"/>
  <c r="D61" i="8"/>
  <c r="D60" i="8" l="1"/>
  <c r="D48" i="8"/>
  <c r="D57" i="8" s="1"/>
  <c r="D79" i="8" s="1"/>
  <c r="D62" i="8"/>
  <c r="E47" i="8"/>
  <c r="C79" i="8"/>
  <c r="C78" i="8"/>
  <c r="D59" i="8"/>
  <c r="D58" i="8" s="1"/>
  <c r="B74" i="8"/>
  <c r="B69" i="8"/>
  <c r="D64" i="8"/>
  <c r="D67" i="8" s="1"/>
  <c r="D78" i="8"/>
  <c r="C74" i="8"/>
  <c r="C69" i="8"/>
  <c r="E61" i="8" l="1"/>
  <c r="E48" i="8"/>
  <c r="E57" i="8" s="1"/>
  <c r="E62" i="8"/>
  <c r="E59" i="8"/>
  <c r="F47" i="8"/>
  <c r="E60" i="8"/>
  <c r="D74" i="8"/>
  <c r="D69" i="8"/>
  <c r="C70" i="8"/>
  <c r="C71" i="8"/>
  <c r="B70" i="8"/>
  <c r="B71" i="8"/>
  <c r="F62" i="8" l="1"/>
  <c r="F59" i="8"/>
  <c r="F60" i="8"/>
  <c r="F61" i="8"/>
  <c r="G47" i="8"/>
  <c r="F48" i="8"/>
  <c r="F57" i="8" s="1"/>
  <c r="F79" i="8" s="1"/>
  <c r="E58" i="8"/>
  <c r="E78" i="8" s="1"/>
  <c r="E79" i="8"/>
  <c r="E64" i="8"/>
  <c r="E67" i="8" s="1"/>
  <c r="D70" i="8"/>
  <c r="D71" i="8" s="1"/>
  <c r="B77" i="8"/>
  <c r="B82" i="8" s="1"/>
  <c r="C77" i="8"/>
  <c r="C82" i="8" s="1"/>
  <c r="C85" i="8" s="1"/>
  <c r="E69" i="8" l="1"/>
  <c r="E74" i="8"/>
  <c r="G59" i="8"/>
  <c r="G60" i="8"/>
  <c r="G61" i="8"/>
  <c r="H47" i="8"/>
  <c r="G62" i="8"/>
  <c r="G48" i="8"/>
  <c r="G57" i="8" s="1"/>
  <c r="G79" i="8" s="1"/>
  <c r="F58" i="8"/>
  <c r="D77" i="8"/>
  <c r="D82" i="8" s="1"/>
  <c r="D85" i="8" s="1"/>
  <c r="B83" i="8"/>
  <c r="C83" i="8"/>
  <c r="C88" i="8" s="1"/>
  <c r="B87" i="8"/>
  <c r="C87" i="8"/>
  <c r="D87" i="8" l="1"/>
  <c r="F78" i="8"/>
  <c r="F64" i="8"/>
  <c r="F67" i="8" s="1"/>
  <c r="H60" i="8"/>
  <c r="H61" i="8"/>
  <c r="I47" i="8"/>
  <c r="H62" i="8"/>
  <c r="H59" i="8"/>
  <c r="H58" i="8" s="1"/>
  <c r="H48" i="8"/>
  <c r="H57" i="8" s="1"/>
  <c r="E83" i="8"/>
  <c r="D83" i="8"/>
  <c r="D88" i="8" s="1"/>
  <c r="G58" i="8"/>
  <c r="E70" i="8"/>
  <c r="E77" i="8" s="1"/>
  <c r="E82" i="8" s="1"/>
  <c r="E85" i="8" s="1"/>
  <c r="E71" i="8"/>
  <c r="E87" i="8"/>
  <c r="B88" i="8"/>
  <c r="B85" i="8"/>
  <c r="B86" i="8" s="1"/>
  <c r="G78" i="8" l="1"/>
  <c r="G64" i="8"/>
  <c r="G67" i="8" s="1"/>
  <c r="H79" i="8"/>
  <c r="H78" i="8"/>
  <c r="H64" i="8"/>
  <c r="H67" i="8" s="1"/>
  <c r="F74" i="8"/>
  <c r="F69" i="8"/>
  <c r="E88" i="8"/>
  <c r="I62" i="8"/>
  <c r="I59" i="8"/>
  <c r="I60" i="8"/>
  <c r="I48" i="8"/>
  <c r="I57" i="8" s="1"/>
  <c r="J47" i="8"/>
  <c r="I61" i="8"/>
  <c r="C86" i="8"/>
  <c r="B89" i="8" s="1"/>
  <c r="I79" i="8" l="1"/>
  <c r="I58" i="8"/>
  <c r="I64" i="8" s="1"/>
  <c r="I67" i="8" s="1"/>
  <c r="F70" i="8"/>
  <c r="F77" i="8" s="1"/>
  <c r="F82" i="8" s="1"/>
  <c r="F85" i="8" s="1"/>
  <c r="F71" i="8"/>
  <c r="H74" i="8"/>
  <c r="H69" i="8"/>
  <c r="H70" i="8" s="1"/>
  <c r="H71" i="8" s="1"/>
  <c r="G69" i="8"/>
  <c r="G70" i="8" s="1"/>
  <c r="G71" i="8" s="1"/>
  <c r="G74" i="8"/>
  <c r="J62" i="8"/>
  <c r="J60" i="8"/>
  <c r="K47" i="8"/>
  <c r="J48" i="8"/>
  <c r="J57" i="8" s="1"/>
  <c r="J59" i="8"/>
  <c r="J61" i="8"/>
  <c r="F87" i="8"/>
  <c r="F83" i="8"/>
  <c r="F88" i="8" s="1"/>
  <c r="C89" i="8"/>
  <c r="D86" i="8"/>
  <c r="G77" i="8"/>
  <c r="G82" i="8" s="1"/>
  <c r="G85" i="8" s="1"/>
  <c r="I69" i="8" l="1"/>
  <c r="I74" i="8"/>
  <c r="J58" i="8"/>
  <c r="J78" i="8" s="1"/>
  <c r="I78" i="8"/>
  <c r="J64" i="8"/>
  <c r="J67" i="8" s="1"/>
  <c r="J79" i="8"/>
  <c r="K62" i="8"/>
  <c r="K48" i="8"/>
  <c r="K57" i="8" s="1"/>
  <c r="K79" i="8" s="1"/>
  <c r="K59" i="8"/>
  <c r="K60" i="8"/>
  <c r="K61" i="8"/>
  <c r="L47" i="8"/>
  <c r="D89" i="8"/>
  <c r="E86" i="8"/>
  <c r="E89" i="8" s="1"/>
  <c r="G83" i="8"/>
  <c r="G88" i="8" s="1"/>
  <c r="G87" i="8"/>
  <c r="H77" i="8"/>
  <c r="H82" i="8" s="1"/>
  <c r="F86" i="8"/>
  <c r="F89" i="8" s="1"/>
  <c r="L60" i="8" l="1"/>
  <c r="L61" i="8"/>
  <c r="M47" i="8"/>
  <c r="L59" i="8"/>
  <c r="L48" i="8"/>
  <c r="L57" i="8" s="1"/>
  <c r="L79" i="8" s="1"/>
  <c r="L62" i="8"/>
  <c r="K58" i="8"/>
  <c r="K78" i="8" s="1"/>
  <c r="J74" i="8"/>
  <c r="J69" i="8"/>
  <c r="K64" i="8"/>
  <c r="K67" i="8" s="1"/>
  <c r="K69" i="8" s="1"/>
  <c r="I70" i="8"/>
  <c r="I77" i="8" s="1"/>
  <c r="I82" i="8" s="1"/>
  <c r="I85" i="8" s="1"/>
  <c r="H87" i="8"/>
  <c r="G86" i="8"/>
  <c r="G89" i="8" s="1"/>
  <c r="H85" i="8"/>
  <c r="H86" i="8" s="1"/>
  <c r="H89" i="8" s="1"/>
  <c r="H83" i="8"/>
  <c r="H88" i="8" s="1"/>
  <c r="I71" i="8" l="1"/>
  <c r="J70" i="8"/>
  <c r="J77" i="8" s="1"/>
  <c r="J82" i="8" s="1"/>
  <c r="J71" i="8"/>
  <c r="I87" i="8"/>
  <c r="L58" i="8"/>
  <c r="K74" i="8"/>
  <c r="I83" i="8"/>
  <c r="I88" i="8" s="1"/>
  <c r="M59" i="8"/>
  <c r="M61" i="8"/>
  <c r="N47" i="8"/>
  <c r="M60" i="8"/>
  <c r="M62" i="8"/>
  <c r="M48" i="8"/>
  <c r="M57" i="8" s="1"/>
  <c r="M79" i="8" s="1"/>
  <c r="K70" i="8"/>
  <c r="I86" i="8"/>
  <c r="I89" i="8" s="1"/>
  <c r="J87" i="8" l="1"/>
  <c r="J85" i="8"/>
  <c r="J83" i="8"/>
  <c r="J88" i="8" s="1"/>
  <c r="N48" i="8"/>
  <c r="N57" i="8" s="1"/>
  <c r="O47" i="8"/>
  <c r="N60" i="8"/>
  <c r="N61" i="8"/>
  <c r="N62" i="8"/>
  <c r="N59" i="8"/>
  <c r="N58" i="8" s="1"/>
  <c r="N64" i="8" s="1"/>
  <c r="N67" i="8" s="1"/>
  <c r="N74" i="8" s="1"/>
  <c r="M58" i="8"/>
  <c r="L64" i="8"/>
  <c r="L67" i="8" s="1"/>
  <c r="L78" i="8"/>
  <c r="K77" i="8"/>
  <c r="K82" i="8" s="1"/>
  <c r="J86" i="8"/>
  <c r="J89" i="8" s="1"/>
  <c r="K71" i="8"/>
  <c r="M64" i="8" l="1"/>
  <c r="M67" i="8" s="1"/>
  <c r="M78" i="8"/>
  <c r="L74" i="8"/>
  <c r="L69" i="8"/>
  <c r="L70" i="8" s="1"/>
  <c r="O59" i="8"/>
  <c r="O60" i="8"/>
  <c r="P47" i="8"/>
  <c r="O48" i="8"/>
  <c r="O57" i="8" s="1"/>
  <c r="O61" i="8"/>
  <c r="O62" i="8"/>
  <c r="N79" i="8"/>
  <c r="N78" i="8"/>
  <c r="N69" i="8"/>
  <c r="N70" i="8"/>
  <c r="N71" i="8" s="1"/>
  <c r="K85" i="8"/>
  <c r="K86" i="8" s="1"/>
  <c r="K89" i="8" s="1"/>
  <c r="K83" i="8"/>
  <c r="K88" i="8" s="1"/>
  <c r="K87" i="8"/>
  <c r="O79" i="8" l="1"/>
  <c r="Q47" i="8"/>
  <c r="P62" i="8"/>
  <c r="P59" i="8"/>
  <c r="P60" i="8"/>
  <c r="P61" i="8"/>
  <c r="P48" i="8"/>
  <c r="P57" i="8" s="1"/>
  <c r="O58" i="8"/>
  <c r="O64" i="8" s="1"/>
  <c r="O67" i="8" s="1"/>
  <c r="L71" i="8"/>
  <c r="L77" i="8"/>
  <c r="L82" i="8" s="1"/>
  <c r="M74" i="8"/>
  <c r="M69" i="8"/>
  <c r="L83" i="8" l="1"/>
  <c r="L88" i="8" s="1"/>
  <c r="L85" i="8"/>
  <c r="L86" i="8" s="1"/>
  <c r="L89" i="8" s="1"/>
  <c r="L87" i="8"/>
  <c r="P79" i="8"/>
  <c r="P58" i="8"/>
  <c r="P64" i="8" s="1"/>
  <c r="P67" i="8" s="1"/>
  <c r="O69" i="8"/>
  <c r="O74" i="8"/>
  <c r="Q61" i="8"/>
  <c r="R47" i="8"/>
  <c r="Q62" i="8"/>
  <c r="Q48" i="8"/>
  <c r="Q57" i="8" s="1"/>
  <c r="Q60" i="8"/>
  <c r="Q59" i="8"/>
  <c r="O78" i="8"/>
  <c r="M70" i="8"/>
  <c r="M71" i="8"/>
  <c r="P74" i="8" l="1"/>
  <c r="P69" i="8"/>
  <c r="P70" i="8" s="1"/>
  <c r="P78" i="8"/>
  <c r="Q79" i="8"/>
  <c r="O70" i="8"/>
  <c r="O77" i="8" s="1"/>
  <c r="O82" i="8" s="1"/>
  <c r="O71" i="8"/>
  <c r="M77" i="8"/>
  <c r="M82" i="8" s="1"/>
  <c r="N77" i="8"/>
  <c r="N82" i="8" s="1"/>
  <c r="N85" i="8" s="1"/>
  <c r="Q58" i="8"/>
  <c r="Q64" i="8" s="1"/>
  <c r="Q67" i="8" s="1"/>
  <c r="R60" i="8"/>
  <c r="B29" i="8" s="1"/>
  <c r="S47" i="8"/>
  <c r="R48" i="8"/>
  <c r="R57" i="8" s="1"/>
  <c r="R62" i="8"/>
  <c r="R61" i="8"/>
  <c r="B32" i="8" s="1"/>
  <c r="R59" i="8"/>
  <c r="R58" i="8" s="1"/>
  <c r="Q69" i="8" l="1"/>
  <c r="Q74" i="8"/>
  <c r="O87" i="8"/>
  <c r="O85" i="8"/>
  <c r="P87" i="8"/>
  <c r="N86" i="8"/>
  <c r="N89" i="8" s="1"/>
  <c r="Q78" i="8"/>
  <c r="S60" i="8"/>
  <c r="S48" i="8"/>
  <c r="S57" i="8" s="1"/>
  <c r="S62" i="8"/>
  <c r="S59" i="8"/>
  <c r="S58" i="8" s="1"/>
  <c r="T47" i="8"/>
  <c r="S61" i="8"/>
  <c r="O83" i="8"/>
  <c r="M85" i="8"/>
  <c r="M86" i="8" s="1"/>
  <c r="M89" i="8" s="1"/>
  <c r="M83" i="8"/>
  <c r="M88" i="8" s="1"/>
  <c r="N83" i="8"/>
  <c r="N88" i="8" s="1"/>
  <c r="N87" i="8"/>
  <c r="M87" i="8"/>
  <c r="B26" i="8"/>
  <c r="R64" i="8"/>
  <c r="R67" i="8" s="1"/>
  <c r="R79" i="8"/>
  <c r="R78" i="8"/>
  <c r="P77" i="8"/>
  <c r="P82" i="8" s="1"/>
  <c r="P85" i="8" s="1"/>
  <c r="P71" i="8"/>
  <c r="R74" i="8" l="1"/>
  <c r="R69" i="8"/>
  <c r="R70" i="8" s="1"/>
  <c r="S78" i="8"/>
  <c r="S64" i="8"/>
  <c r="S67" i="8" s="1"/>
  <c r="S79" i="8"/>
  <c r="O86" i="8"/>
  <c r="Q70" i="8"/>
  <c r="Q77" i="8" s="1"/>
  <c r="Q82" i="8" s="1"/>
  <c r="O88" i="8"/>
  <c r="T60" i="8"/>
  <c r="T62" i="8"/>
  <c r="T48" i="8"/>
  <c r="T57" i="8" s="1"/>
  <c r="T59" i="8"/>
  <c r="U47" i="8"/>
  <c r="T61" i="8"/>
  <c r="P83" i="8"/>
  <c r="P88" i="8" s="1"/>
  <c r="R71" i="8"/>
  <c r="Q85" i="8" l="1"/>
  <c r="Q83" i="8"/>
  <c r="Q88" i="8" s="1"/>
  <c r="Q87" i="8"/>
  <c r="Q71" i="8"/>
  <c r="O89" i="8"/>
  <c r="P86" i="8"/>
  <c r="P89" i="8" s="1"/>
  <c r="S74" i="8"/>
  <c r="S69" i="8"/>
  <c r="U60" i="8"/>
  <c r="V47" i="8"/>
  <c r="U48" i="8"/>
  <c r="U57" i="8" s="1"/>
  <c r="U79" i="8" s="1"/>
  <c r="U62" i="8"/>
  <c r="U61" i="8"/>
  <c r="U59" i="8"/>
  <c r="T58" i="8"/>
  <c r="R77" i="8"/>
  <c r="R82" i="8" s="1"/>
  <c r="R85" i="8" s="1"/>
  <c r="T64" i="8"/>
  <c r="T67" i="8" s="1"/>
  <c r="T79" i="8"/>
  <c r="T78" i="8"/>
  <c r="V60" i="8" l="1"/>
  <c r="W47" i="8"/>
  <c r="V48" i="8"/>
  <c r="V57" i="8" s="1"/>
  <c r="V59" i="8"/>
  <c r="V62" i="8"/>
  <c r="V61" i="8"/>
  <c r="T74" i="8"/>
  <c r="T69" i="8"/>
  <c r="T70" i="8" s="1"/>
  <c r="R87" i="8"/>
  <c r="S70" i="8"/>
  <c r="S77" i="8" s="1"/>
  <c r="S82" i="8" s="1"/>
  <c r="S71" i="8"/>
  <c r="U58" i="8"/>
  <c r="R83" i="8"/>
  <c r="R88" i="8" s="1"/>
  <c r="Q86" i="8"/>
  <c r="Q89" i="8" s="1"/>
  <c r="S85" i="8" l="1"/>
  <c r="S83" i="8"/>
  <c r="S88" i="8" s="1"/>
  <c r="S87" i="8"/>
  <c r="V58" i="8"/>
  <c r="U64" i="8"/>
  <c r="U67" i="8" s="1"/>
  <c r="U78" i="8"/>
  <c r="T77" i="8"/>
  <c r="T82" i="8" s="1"/>
  <c r="T85" i="8" s="1"/>
  <c r="V64" i="8"/>
  <c r="V67" i="8" s="1"/>
  <c r="V79" i="8"/>
  <c r="V78" i="8"/>
  <c r="T71" i="8"/>
  <c r="W48" i="8"/>
  <c r="W57" i="8" s="1"/>
  <c r="W79" i="8" s="1"/>
  <c r="W61" i="8"/>
  <c r="W59" i="8"/>
  <c r="W60" i="8"/>
  <c r="W62" i="8"/>
  <c r="R86" i="8"/>
  <c r="T86" i="8" l="1"/>
  <c r="T89" i="8" s="1"/>
  <c r="V69" i="8"/>
  <c r="V74" i="8"/>
  <c r="R89" i="8"/>
  <c r="G28" i="8"/>
  <c r="U74" i="8"/>
  <c r="U69" i="8"/>
  <c r="T83" i="8"/>
  <c r="T88" i="8" s="1"/>
  <c r="W58" i="8"/>
  <c r="T87" i="8"/>
  <c r="S86" i="8"/>
  <c r="S89" i="8" s="1"/>
  <c r="W78" i="8" l="1"/>
  <c r="W64" i="8"/>
  <c r="W67" i="8" s="1"/>
  <c r="U70" i="8"/>
  <c r="U77" i="8" s="1"/>
  <c r="U82" i="8" s="1"/>
  <c r="U71" i="8"/>
  <c r="V70" i="8"/>
  <c r="V77" i="8" s="1"/>
  <c r="V82" i="8" s="1"/>
  <c r="V85" i="8" s="1"/>
  <c r="V71" i="8"/>
  <c r="U85" i="8" l="1"/>
  <c r="U86" i="8" s="1"/>
  <c r="U89" i="8" s="1"/>
  <c r="U83" i="8"/>
  <c r="U88" i="8" s="1"/>
  <c r="V87" i="8"/>
  <c r="V83" i="8"/>
  <c r="V88" i="8" s="1"/>
  <c r="U87" i="8"/>
  <c r="W74" i="8"/>
  <c r="W69" i="8"/>
  <c r="W70" i="8" s="1"/>
  <c r="W77" i="8" s="1"/>
  <c r="W82" i="8" s="1"/>
  <c r="W85" i="8" s="1"/>
  <c r="W87" i="8"/>
  <c r="W71" i="8"/>
  <c r="W83" i="8" l="1"/>
  <c r="W88" i="8" s="1"/>
  <c r="G26" i="8" s="1"/>
  <c r="V86" i="8"/>
  <c r="V89" i="8" s="1"/>
  <c r="W86" i="8" l="1"/>
  <c r="W89" i="8" s="1"/>
  <c r="G27" i="8" s="1"/>
</calcChain>
</file>

<file path=xl/sharedStrings.xml><?xml version="1.0" encoding="utf-8"?>
<sst xmlns="http://schemas.openxmlformats.org/spreadsheetml/2006/main" count="1103" uniqueCount="557">
  <si>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</si>
  <si>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</si>
  <si>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</si>
  <si>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</si>
  <si>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</si>
  <si>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</si>
  <si>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</si>
  <si>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O_Ч2_34</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</si>
  <si>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</si>
  <si>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</si>
  <si>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</si>
  <si>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</si>
  <si>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</si>
  <si>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</si>
  <si>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</si>
  <si>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</si>
  <si>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</si>
  <si>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</si>
  <si>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</si>
  <si>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</si>
  <si>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</si>
  <si>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</si>
  <si>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</si>
  <si>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</si>
  <si>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</si>
  <si>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</si>
  <si>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</si>
  <si>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</si>
  <si>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</si>
  <si>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</si>
  <si>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</si>
  <si>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</si>
  <si>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</si>
  <si>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</si>
  <si>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</si>
  <si>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</si>
  <si>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</si>
  <si>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</si>
  <si>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</si>
  <si>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</si>
  <si>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</si>
  <si>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</si>
  <si>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</si>
  <si>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</si>
  <si>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</si>
  <si>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</si>
  <si>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</si>
  <si>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</si>
  <si>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</si>
  <si>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</si>
  <si>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</si>
  <si>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</si>
  <si>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</si>
  <si>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</si>
  <si>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</si>
  <si>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</si>
  <si>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</si>
  <si>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</si>
  <si>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</si>
  <si>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</si>
  <si>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</si>
  <si>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</si>
  <si>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</si>
  <si>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</si>
  <si>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</si>
  <si>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</si>
  <si>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</si>
  <si>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</si>
  <si>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</si>
  <si>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</si>
  <si>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</si>
  <si>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</si>
  <si>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</si>
  <si>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</si>
  <si>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</si>
  <si>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</si>
  <si>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</si>
  <si>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</si>
  <si>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</si>
  <si>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</si>
  <si>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</si>
  <si>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</si>
  <si>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</si>
  <si>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</si>
  <si>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</si>
  <si>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</si>
  <si>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</si>
  <si>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</si>
  <si>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</si>
  <si>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</si>
  <si>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</si>
  <si>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</si>
  <si>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</si>
  <si>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</si>
  <si>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</si>
  <si>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</si>
  <si>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</si>
  <si>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</si>
  <si>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</si>
  <si>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</si>
  <si>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</si>
  <si>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</si>
  <si>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</si>
  <si>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</si>
  <si>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</si>
  <si>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</si>
  <si>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</si>
  <si>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</si>
  <si>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</si>
  <si>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</si>
  <si>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</si>
  <si>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</si>
  <si>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</si>
  <si>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</si>
  <si>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</si>
  <si>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</si>
  <si>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</si>
  <si>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</si>
  <si>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</si>
  <si>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</si>
  <si>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</si>
  <si>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</si>
  <si>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</si>
  <si>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</si>
  <si>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</si>
  <si>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</si>
  <si>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</si>
  <si>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</si>
  <si>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</si>
  <si>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</si>
  <si>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</si>
  <si>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</si>
  <si>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</si>
  <si>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</si>
  <si>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</si>
  <si>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</si>
  <si>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</si>
  <si>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</si>
  <si>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</si>
  <si>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</si>
  <si>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</si>
  <si>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</si>
  <si>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</si>
  <si>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</si>
  <si>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</si>
  <si>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</si>
  <si>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</si>
  <si>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</si>
  <si>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</si>
  <si>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</si>
  <si>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</si>
  <si>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</si>
  <si>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</si>
  <si>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</si>
  <si>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</si>
  <si>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</si>
  <si>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</si>
  <si>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</si>
  <si>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</si>
  <si>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</si>
  <si>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</si>
  <si>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</si>
  <si>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</si>
  <si>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</si>
  <si>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</si>
  <si>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</si>
  <si>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</si>
  <si>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</si>
  <si>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</si>
  <si>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</si>
  <si>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</si>
  <si>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</si>
  <si>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</si>
  <si>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</si>
  <si>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</si>
  <si>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</si>
  <si>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</si>
  <si>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</si>
  <si>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</si>
  <si>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</si>
  <si>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</si>
  <si>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</si>
  <si>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</si>
  <si>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</si>
  <si>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</si>
  <si>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</si>
  <si>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</si>
  <si>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</si>
  <si>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</si>
  <si>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</si>
  <si>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</si>
  <si>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</si>
  <si>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</si>
  <si>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</si>
  <si>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</si>
  <si>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</si>
  <si>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</si>
  <si>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</si>
  <si>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</si>
  <si>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</si>
  <si>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</si>
  <si>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</si>
  <si>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</si>
  <si>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</si>
  <si>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</si>
  <si>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</si>
  <si>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</si>
  <si>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</si>
  <si>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</si>
  <si>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</si>
  <si>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</si>
  <si>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</si>
  <si>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</si>
  <si>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</si>
  <si>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</si>
  <si>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</si>
  <si>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</si>
  <si>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</si>
  <si>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</si>
  <si>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</si>
  <si>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</si>
  <si>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</si>
  <si>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</si>
  <si>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</si>
  <si>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</si>
  <si>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</si>
  <si>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</si>
  <si>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</si>
  <si>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</si>
  <si>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</si>
  <si>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</si>
  <si>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</si>
  <si>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</si>
  <si>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</si>
  <si>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</si>
  <si>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</si>
  <si>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</si>
  <si>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</si>
  <si>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</si>
  <si>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</si>
  <si>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</si>
  <si>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</si>
  <si>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</si>
  <si>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</si>
  <si>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</si>
  <si>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</si>
  <si>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</si>
  <si>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</si>
  <si>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</si>
  <si>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</si>
  <si>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</si>
  <si>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</si>
  <si>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</si>
  <si>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</si>
  <si>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</si>
  <si>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</si>
  <si>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</si>
  <si>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</si>
  <si>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</si>
  <si>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</si>
  <si>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</si>
  <si>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</si>
  <si>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</si>
  <si>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</si>
  <si>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</si>
  <si>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</si>
  <si>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</si>
  <si>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</si>
  <si>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</si>
  <si>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</si>
  <si>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</si>
  <si>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</si>
  <si>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</si>
  <si>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</si>
  <si>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</si>
  <si>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</si>
  <si>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</si>
  <si>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</si>
  <si>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</si>
  <si>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</si>
  <si>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</si>
  <si>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</si>
  <si>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</si>
  <si>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</si>
  <si>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</si>
  <si>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</si>
  <si>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</si>
  <si>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</si>
  <si>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</si>
  <si>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</si>
  <si>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</si>
  <si>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</si>
  <si>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</si>
  <si>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</si>
  <si>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</si>
  <si>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</si>
  <si>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</si>
  <si>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</si>
  <si>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</si>
  <si>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</si>
  <si>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</si>
  <si>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</si>
  <si>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</si>
  <si>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</si>
  <si>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</si>
  <si>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</si>
  <si>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</si>
  <si>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</si>
  <si>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</si>
  <si>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</si>
  <si>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</si>
  <si>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</si>
  <si>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</si>
  <si>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</si>
  <si>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</si>
  <si>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</si>
  <si>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</si>
  <si>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</si>
  <si>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</si>
  <si>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</si>
  <si>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</si>
  <si>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</si>
  <si>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</si>
  <si>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</si>
  <si>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</si>
  <si>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</si>
  <si>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</si>
  <si>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</si>
  <si>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</si>
  <si>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</si>
  <si>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</si>
  <si>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</si>
  <si>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</si>
  <si>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</si>
  <si>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</si>
  <si>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</si>
  <si>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</si>
  <si>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</si>
  <si>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</si>
  <si>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</si>
  <si>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</si>
  <si>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</si>
  <si>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</si>
  <si>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</si>
  <si>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</si>
  <si>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</si>
  <si>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</si>
  <si>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</si>
  <si>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</si>
  <si>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</si>
  <si>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</si>
  <si>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</si>
  <si>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</si>
  <si>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</si>
  <si>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</si>
  <si>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</si>
  <si>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</si>
  <si>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</si>
  <si>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</si>
  <si>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</si>
  <si>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</si>
  <si>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</si>
  <si>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</si>
  <si>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</si>
  <si>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</si>
  <si>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</si>
  <si>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</si>
  <si>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</si>
  <si>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</si>
  <si>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</si>
  <si>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</si>
  <si>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</si>
  <si>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</si>
  <si>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</si>
  <si>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</si>
  <si>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</si>
  <si>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</si>
  <si>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</si>
  <si>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</si>
  <si>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</si>
  <si>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</si>
  <si>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</si>
  <si>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</si>
  <si>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</si>
  <si>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</si>
  <si>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</si>
  <si>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</si>
  <si>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</si>
  <si>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</si>
  <si>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</si>
  <si>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</si>
  <si>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</si>
  <si>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</si>
  <si>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</si>
  <si>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</si>
  <si>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</si>
  <si>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</si>
  <si>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</si>
  <si>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</si>
  <si>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</si>
  <si>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</si>
  <si>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</si>
  <si>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</si>
  <si>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</si>
  <si>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</si>
  <si>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</si>
  <si>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</si>
  <si>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</si>
  <si>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</si>
  <si>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</si>
  <si>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</si>
  <si>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</si>
  <si>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</si>
  <si>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</si>
  <si>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</si>
  <si>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</si>
  <si>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</si>
  <si>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</si>
  <si>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</si>
  <si>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</si>
  <si>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</si>
  <si>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</si>
  <si>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</si>
  <si>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</si>
  <si>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</si>
  <si>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</si>
  <si>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</si>
  <si>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</si>
  <si>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</si>
  <si>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</si>
  <si>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</si>
  <si>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</si>
  <si>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</si>
  <si>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</si>
  <si>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</si>
  <si>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</si>
  <si>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</si>
  <si>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</si>
  <si>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</si>
  <si>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</si>
  <si>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</si>
  <si>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</si>
  <si>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</si>
  <si>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</si>
  <si>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</si>
  <si>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</si>
  <si>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</si>
  <si>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</si>
  <si>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</si>
  <si>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</si>
  <si>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</si>
  <si>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</si>
  <si>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</si>
  <si>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</si>
  <si>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</si>
  <si>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</si>
  <si>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</si>
  <si>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</si>
  <si>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</si>
  <si>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</si>
  <si>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</si>
  <si>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</si>
  <si>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</si>
  <si>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</si>
  <si>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</si>
  <si>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</si>
  <si>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</si>
  <si>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</si>
  <si>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</si>
  <si>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</si>
  <si>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</si>
  <si>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</si>
  <si>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</si>
  <si>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</si>
  <si>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</si>
  <si>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</si>
  <si>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</si>
  <si>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</si>
  <si>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</si>
  <si>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</si>
  <si>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</si>
  <si>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</si>
  <si>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</si>
  <si>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</si>
  <si>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</si>
  <si>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</si>
  <si>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</si>
  <si>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</si>
  <si>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</si>
  <si>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</si>
  <si>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</si>
  <si>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</si>
  <si>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</si>
  <si>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</si>
  <si>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</si>
  <si>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</si>
  <si>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</si>
  <si>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</si>
  <si>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</si>
  <si>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</si>
  <si>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</si>
  <si>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</si>
  <si>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</si>
  <si>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</si>
  <si>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</si>
  <si>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</si>
  <si>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</si>
  <si>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</si>
  <si>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</si>
  <si>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</si>
  <si>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</si>
  <si>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</si>
  <si>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</si>
  <si>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</si>
  <si>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</si>
  <si>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</si>
  <si>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</si>
  <si>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</si>
  <si>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</si>
  <si>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</si>
  <si>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</si>
  <si>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</si>
  <si>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ТП№158</t>
  </si>
  <si>
    <t>ТМ-160/10/0,4</t>
  </si>
  <si>
    <t>ТМГ-160/10/0,4</t>
  </si>
  <si>
    <t>Силовой Тр-р  10/0,4</t>
  </si>
  <si>
    <t>АТО_O_Ч2_34 № 35 21.02.2024 ПО "ЧЭС" ПКГУП "КЭС"</t>
  </si>
  <si>
    <t>Замена силового трансформатора</t>
  </si>
  <si>
    <t>не требутся</t>
  </si>
  <si>
    <t>ПКГУП "КЭС"</t>
  </si>
  <si>
    <t>Модернизация</t>
  </si>
  <si>
    <t>закупка не проведена</t>
  </si>
  <si>
    <t>Модернизация ТП№158 (замена силового трансформатора ТМ-160 кВА на ТМГ-160 кВА), г. Чернушка, ул. Пролетарская</t>
  </si>
  <si>
    <t>Пермский край, Чернушинский городской округ</t>
  </si>
  <si>
    <t xml:space="preserve">МВ×А-0,16;т.у.-0;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</si>
  <si>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</si>
  <si>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</si>
  <si>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</si>
  <si>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</si>
  <si>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</si>
  <si>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</si>
  <si>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</si>
  <si>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</si>
  <si>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</si>
  <si>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</si>
  <si>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</si>
  <si>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</si>
  <si>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</si>
  <si>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</si>
  <si>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</si>
  <si>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</si>
  <si>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</si>
  <si>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0,53 млн руб с НДС</t>
  </si>
  <si>
    <t>0,44млн руб без НДС</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</si>
  <si>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1974 года выпуска  на трансформатор с пониженными потерями. Срок службы 50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</si>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</sst>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2565198.4690320091</c:v>
                </c:pt>
                <c:pt idx="3">
                  <c:v>4303151.3602672005</c:v>
                </c:pt>
                <c:pt idx="4">
                  <c:v>6211317.0394011782</c:v>
                </c:pt>
                <c:pt idx="5">
                  <c:v>8306650.5958906841</c:v>
                </c:pt>
                <c:pt idx="6">
                  <c:v>10607819.75254792</c:v>
                </c:pt>
                <c:pt idx="7">
                  <c:v>13135379.936673731</c:v>
                </c:pt>
                <c:pt idx="8">
                  <c:v>15911967.427720044</c:v>
                </c:pt>
                <c:pt idx="9">
                  <c:v>18962512.463363618</c:v>
                </c:pt>
                <c:pt idx="10">
                  <c:v>22314474.383098274</c:v>
                </c:pt>
                <c:pt idx="11">
                  <c:v>25998101.106457714</c:v>
                </c:pt>
                <c:pt idx="12">
                  <c:v>30046715.48396413</c:v>
                </c:pt>
                <c:pt idx="13">
                  <c:v>34497031.325291343</c:v>
                </c:pt>
                <c:pt idx="14">
                  <c:v>39389502.203624949</c:v>
                </c:pt>
                <c:pt idx="15">
                  <c:v>44768706.460772179</c:v>
                </c:pt>
                <c:pt idx="16">
                  <c:v>50683772.197512515</c:v>
                </c:pt>
              </c:numCache>
            </c:numRef>
          </c:val>
          <c:smooth val="0"/>
          <c:extLst>
            <c:ext xmlns:c16="http://schemas.microsoft.com/office/drawing/2014/chart" uri="{C3380CC4-5D6E-409C-BE32-E72D297353CC}">
              <c16:uniqueId val="{00000000-D902-4E7A-8445-BAAC5581C83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1405153.2868648681</c:v>
                </c:pt>
                <c:pt idx="3">
                  <c:v>1361072.04263074</c:v>
                </c:pt>
                <c:pt idx="4">
                  <c:v>1322454.5335765327</c:v>
                </c:pt>
                <c:pt idx="5">
                  <c:v>1285107.3109300472</c:v>
                </c:pt>
                <c:pt idx="6">
                  <c:v>1248982.4241911864</c:v>
                </c:pt>
                <c:pt idx="7">
                  <c:v>1214033.9856379468</c:v>
                </c:pt>
                <c:pt idx="8">
                  <c:v>1180218.0663616313</c:v>
                </c:pt>
                <c:pt idx="9">
                  <c:v>1147492.5987851811</c:v>
                </c:pt>
                <c:pt idx="10">
                  <c:v>1115817.2851554288</c:v>
                </c:pt>
                <c:pt idx="11">
                  <c:v>1085153.5115477091</c:v>
                </c:pt>
                <c:pt idx="12">
                  <c:v>1055464.2669639802</c:v>
                </c:pt>
                <c:pt idx="13">
                  <c:v>1026714.0671439527</c:v>
                </c:pt>
                <c:pt idx="14">
                  <c:v>998868.88274317025</c:v>
                </c:pt>
                <c:pt idx="15">
                  <c:v>971896.07156292768</c:v>
                </c:pt>
                <c:pt idx="16">
                  <c:v>945764.31454474048</c:v>
                </c:pt>
              </c:numCache>
            </c:numRef>
          </c:val>
          <c:smooth val="0"/>
          <c:extLst>
            <c:ext xmlns:c16="http://schemas.microsoft.com/office/drawing/2014/chart" uri="{C3380CC4-5D6E-409C-BE32-E72D297353CC}">
              <c16:uniqueId val="{00000001-D902-4E7A-8445-BAAC5581C83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548</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549</v>
      </c>
    </row>
    <row r="41" spans="1:24" ht="63" x14ac:dyDescent="0.25">
      <c r="A41" s="18" t="s">
        <v>48</v>
      </c>
      <c r="B41" s="24" t="s">
        <v>49</v>
      </c>
      <c r="C41" s="17" t="s">
        <v>550</v>
      </c>
    </row>
    <row r="42" spans="1:24" ht="47.25" x14ac:dyDescent="0.25">
      <c r="A42" s="18" t="s">
        <v>50</v>
      </c>
      <c r="B42" s="24" t="s">
        <v>51</v>
      </c>
      <c r="C42" s="17" t="s">
        <v>550</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551</v>
      </c>
    </row>
    <row r="47" spans="1:24" ht="18.75" customHeight="1" x14ac:dyDescent="0.25">
      <c r="A47" s="21"/>
      <c r="B47" s="22"/>
      <c r="C47" s="23"/>
    </row>
    <row r="48" spans="1:24" ht="31.5" x14ac:dyDescent="0.25">
      <c r="A48" s="18" t="s">
        <v>60</v>
      </c>
      <c r="B48" s="24" t="s">
        <v>61</v>
      </c>
      <c r="C48" s="25" t="s">
        <v>552</v>
      </c>
    </row>
    <row r="49" spans="1:3" ht="31.5" x14ac:dyDescent="0.25">
      <c r="A49" s="18" t="s">
        <v>62</v>
      </c>
      <c r="B49" s="24" t="s">
        <v>63</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O_Ч2_34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ТП№158 (замена силового трансформатора ТМ-160 кВА на ТМГ-160 кВА), г. Чернушка, ул. Пролетарская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0.52903751521651754</v>
      </c>
      <c r="D24" s="196">
        <v>0</v>
      </c>
      <c r="E24" s="196">
        <v>0</v>
      </c>
      <c r="F24" s="197">
        <v>0</v>
      </c>
      <c r="G24" s="196">
        <v>0</v>
      </c>
      <c r="H24" s="196">
        <v>0</v>
      </c>
      <c r="I24" s="196">
        <v>0</v>
      </c>
      <c r="J24" s="196">
        <v>0</v>
      </c>
      <c r="K24" s="196">
        <v>0</v>
      </c>
      <c r="L24" s="196">
        <v>0.52903751521651754</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0.52903751521651754</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0.52903751521651754</v>
      </c>
      <c r="D27" s="26">
        <v>0</v>
      </c>
      <c r="E27" s="26">
        <v>0</v>
      </c>
      <c r="F27" s="203">
        <v>0</v>
      </c>
      <c r="G27" s="26">
        <v>0</v>
      </c>
      <c r="H27" s="26">
        <v>0</v>
      </c>
      <c r="I27" s="26">
        <v>0</v>
      </c>
      <c r="J27" s="26">
        <v>0</v>
      </c>
      <c r="K27" s="26">
        <v>0</v>
      </c>
      <c r="L27" s="26">
        <v>0.52903751521651754</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0.52903751521651754</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0.44086459601376465</v>
      </c>
      <c r="D30" s="200">
        <v>0</v>
      </c>
      <c r="E30" s="200">
        <v>0</v>
      </c>
      <c r="F30" s="200">
        <v>0</v>
      </c>
      <c r="G30" s="200">
        <v>0</v>
      </c>
      <c r="H30" s="200">
        <v>0</v>
      </c>
      <c r="I30" s="200">
        <v>0</v>
      </c>
      <c r="J30" s="200">
        <v>0</v>
      </c>
      <c r="K30" s="200">
        <v>0</v>
      </c>
      <c r="L30" s="200">
        <v>0.44086459601376465</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0.44086459601376465</v>
      </c>
      <c r="AG30" s="200">
        <v>0</v>
      </c>
    </row>
    <row r="31" spans="1:37" x14ac:dyDescent="0.25">
      <c r="A31" s="201" t="s">
        <v>358</v>
      </c>
      <c r="B31" s="202" t="s">
        <v>359</v>
      </c>
      <c r="C31" s="200">
        <v>4.4086459601376471E-2</v>
      </c>
      <c r="D31" s="200">
        <v>0</v>
      </c>
      <c r="E31" s="26">
        <v>0</v>
      </c>
      <c r="F31" s="26">
        <v>0</v>
      </c>
      <c r="G31" s="200">
        <v>0</v>
      </c>
      <c r="H31" s="26">
        <v>0</v>
      </c>
      <c r="I31" s="26">
        <v>0</v>
      </c>
      <c r="J31" s="200">
        <v>0</v>
      </c>
      <c r="K31" s="26">
        <v>0</v>
      </c>
      <c r="L31" s="26">
        <v>4.4086459601376471E-2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4.4086459601376471E-2</v>
      </c>
      <c r="AG31" s="200">
        <v>0</v>
      </c>
    </row>
    <row r="32" spans="1:37" ht="31.5" x14ac:dyDescent="0.25">
      <c r="A32" s="201" t="s">
        <v>360</v>
      </c>
      <c r="B32" s="202" t="s">
        <v>361</v>
      </c>
      <c r="C32" s="200">
        <v>0.11021614900344116</v>
      </c>
      <c r="D32" s="200">
        <v>0</v>
      </c>
      <c r="E32" s="26">
        <v>0</v>
      </c>
      <c r="F32" s="26">
        <v>0</v>
      </c>
      <c r="G32" s="200">
        <v>0</v>
      </c>
      <c r="H32" s="26">
        <v>0</v>
      </c>
      <c r="I32" s="26">
        <v>0</v>
      </c>
      <c r="J32" s="200">
        <v>0</v>
      </c>
      <c r="K32" s="26">
        <v>0</v>
      </c>
      <c r="L32" s="26">
        <v>0.11021614900344116</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0.11021614900344116</v>
      </c>
      <c r="AG32" s="200">
        <v>0</v>
      </c>
    </row>
    <row r="33" spans="1:33" x14ac:dyDescent="0.25">
      <c r="A33" s="201" t="s">
        <v>362</v>
      </c>
      <c r="B33" s="202" t="s">
        <v>363</v>
      </c>
      <c r="C33" s="200">
        <v>0.26451875760825877</v>
      </c>
      <c r="D33" s="200">
        <v>0</v>
      </c>
      <c r="E33" s="26">
        <v>0</v>
      </c>
      <c r="F33" s="26">
        <v>0</v>
      </c>
      <c r="G33" s="200">
        <v>0</v>
      </c>
      <c r="H33" s="26">
        <v>0</v>
      </c>
      <c r="I33" s="26">
        <v>0</v>
      </c>
      <c r="J33" s="200">
        <v>0</v>
      </c>
      <c r="K33" s="26">
        <v>0</v>
      </c>
      <c r="L33" s="26">
        <v>0.26451875760825877</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0.26451875760825877</v>
      </c>
      <c r="AG33" s="200">
        <v>0</v>
      </c>
    </row>
    <row r="34" spans="1:33" x14ac:dyDescent="0.25">
      <c r="A34" s="201" t="s">
        <v>364</v>
      </c>
      <c r="B34" s="202" t="s">
        <v>365</v>
      </c>
      <c r="C34" s="200">
        <v>2.2043229800688235E-2</v>
      </c>
      <c r="D34" s="200">
        <v>0</v>
      </c>
      <c r="E34" s="26">
        <v>0</v>
      </c>
      <c r="F34" s="26">
        <v>0</v>
      </c>
      <c r="G34" s="200">
        <v>0</v>
      </c>
      <c r="H34" s="26">
        <v>0</v>
      </c>
      <c r="I34" s="26">
        <v>0</v>
      </c>
      <c r="J34" s="200">
        <v>0</v>
      </c>
      <c r="K34" s="26">
        <v>0</v>
      </c>
      <c r="L34" s="26">
        <v>2.2043229800688235E-2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2.2043229800688235E-2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0.16</v>
      </c>
      <c r="D36" s="26">
        <v>0</v>
      </c>
      <c r="E36" s="26">
        <v>0</v>
      </c>
      <c r="F36" s="26">
        <v>0</v>
      </c>
      <c r="G36" s="26">
        <v>0</v>
      </c>
      <c r="H36" s="26">
        <v>0</v>
      </c>
      <c r="I36" s="26">
        <v>0</v>
      </c>
      <c r="J36" s="26">
        <v>0</v>
      </c>
      <c r="K36" s="26">
        <v>0</v>
      </c>
      <c r="L36" s="26">
        <v>0.16</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0.16</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0.16</v>
      </c>
      <c r="D46" s="200">
        <v>0</v>
      </c>
      <c r="E46" s="200">
        <v>0</v>
      </c>
      <c r="F46" s="200">
        <v>0</v>
      </c>
      <c r="G46" s="200">
        <v>0</v>
      </c>
      <c r="H46" s="200">
        <v>0</v>
      </c>
      <c r="I46" s="200">
        <v>0</v>
      </c>
      <c r="J46" s="200">
        <v>0</v>
      </c>
      <c r="K46" s="200">
        <v>0</v>
      </c>
      <c r="L46" s="200">
        <v>0.16</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0.16</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0.44086459601376465</v>
      </c>
      <c r="D55" s="200">
        <v>0</v>
      </c>
      <c r="E55" s="200">
        <v>0</v>
      </c>
      <c r="F55" s="200">
        <v>0</v>
      </c>
      <c r="G55" s="200">
        <v>0</v>
      </c>
      <c r="H55" s="200">
        <v>0</v>
      </c>
      <c r="I55" s="200">
        <v>0</v>
      </c>
      <c r="J55" s="200">
        <v>0</v>
      </c>
      <c r="K55" s="200">
        <v>0</v>
      </c>
      <c r="L55" s="200">
        <v>0.44086459601376465</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0.44086459601376465</v>
      </c>
      <c r="AG55" s="200">
        <v>0</v>
      </c>
    </row>
    <row r="56" spans="1:33" x14ac:dyDescent="0.25">
      <c r="A56" s="146" t="s">
        <v>397</v>
      </c>
      <c r="B56" s="202" t="s">
        <v>398</v>
      </c>
      <c r="C56" s="26">
        <v>0.44086459601376465</v>
      </c>
      <c r="D56" s="26">
        <v>0</v>
      </c>
      <c r="E56" s="26">
        <v>0</v>
      </c>
      <c r="F56" s="26">
        <v>0</v>
      </c>
      <c r="G56" s="26">
        <v>0</v>
      </c>
      <c r="H56" s="26">
        <v>0</v>
      </c>
      <c r="I56" s="26">
        <v>0</v>
      </c>
      <c r="J56" s="26">
        <v>0</v>
      </c>
      <c r="K56" s="26">
        <v>0</v>
      </c>
      <c r="L56" s="26">
        <v>0.44086459601376465</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0.44086459601376465</v>
      </c>
      <c r="AG56" s="200">
        <v>0</v>
      </c>
    </row>
    <row r="57" spans="1:33" x14ac:dyDescent="0.25">
      <c r="A57" s="146" t="s">
        <v>399</v>
      </c>
      <c r="B57" s="202" t="s">
        <v>400</v>
      </c>
      <c r="C57" s="26">
        <v>0.16</v>
      </c>
      <c r="D57" s="26">
        <v>0</v>
      </c>
      <c r="E57" s="26">
        <v>0</v>
      </c>
      <c r="F57" s="26">
        <v>0</v>
      </c>
      <c r="G57" s="26">
        <v>0</v>
      </c>
      <c r="H57" s="26">
        <v>0</v>
      </c>
      <c r="I57" s="26">
        <v>0</v>
      </c>
      <c r="J57" s="26">
        <v>0</v>
      </c>
      <c r="K57" s="26">
        <v>0</v>
      </c>
      <c r="L57" s="26">
        <v>0.16</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0.16</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0.44086459601376465</v>
      </c>
      <c r="D64" s="221">
        <v>0</v>
      </c>
      <c r="E64" s="221">
        <v>0</v>
      </c>
      <c r="F64" s="221">
        <v>0</v>
      </c>
      <c r="G64" s="221">
        <v>0</v>
      </c>
      <c r="H64" s="221">
        <v>0</v>
      </c>
      <c r="I64" s="221">
        <v>0</v>
      </c>
      <c r="J64" s="221">
        <v>0</v>
      </c>
      <c r="K64" s="221">
        <v>0</v>
      </c>
      <c r="L64" s="221">
        <v>0.44086459601376465</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0.44086459601376465</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O_Ч2_34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Модернизация ТП№158 (замена силового трансформатора ТМ-160 кВА на ТМГ-160 кВА), г. Чернушка, ул. Пролетарская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2025</v>
      </c>
      <c r="E26" s="157" t="s">
        <v>84</v>
      </c>
      <c r="F26" s="157" t="s">
        <v>84</v>
      </c>
      <c r="G26" s="157">
        <v>0.16</v>
      </c>
      <c r="H26" s="157" t="s">
        <v>84</v>
      </c>
      <c r="I26" s="157">
        <v>0</v>
      </c>
      <c r="J26" s="157" t="s">
        <v>84</v>
      </c>
      <c r="K26" s="157" t="s">
        <v>84</v>
      </c>
      <c r="L26" s="157">
        <v>0</v>
      </c>
      <c r="M26" s="157" t="s">
        <v>84</v>
      </c>
      <c r="N26" s="157">
        <v>0</v>
      </c>
      <c r="O26" s="157" t="s">
        <v>531</v>
      </c>
      <c r="P26" s="157" t="s">
        <v>531</v>
      </c>
      <c r="Q26" s="157" t="s">
        <v>531</v>
      </c>
      <c r="R26" s="157" t="s">
        <v>531</v>
      </c>
      <c r="S26" s="157" t="s">
        <v>531</v>
      </c>
      <c r="T26" s="157" t="s">
        <v>531</v>
      </c>
      <c r="U26" s="157" t="s">
        <v>531</v>
      </c>
      <c r="V26" s="157" t="s">
        <v>531</v>
      </c>
      <c r="W26" s="157" t="s">
        <v>531</v>
      </c>
      <c r="X26" s="157" t="s">
        <v>531</v>
      </c>
      <c r="Y26" s="157" t="s">
        <v>531</v>
      </c>
      <c r="Z26" s="157" t="s">
        <v>531</v>
      </c>
      <c r="AA26" s="157" t="s">
        <v>531</v>
      </c>
      <c r="AB26" s="157" t="s">
        <v>531</v>
      </c>
      <c r="AC26" s="157" t="s">
        <v>531</v>
      </c>
      <c r="AD26" s="157" t="s">
        <v>531</v>
      </c>
      <c r="AE26" s="157" t="s">
        <v>531</v>
      </c>
      <c r="AF26" s="157" t="s">
        <v>531</v>
      </c>
      <c r="AG26" s="157" t="s">
        <v>531</v>
      </c>
      <c r="AH26" s="157" t="s">
        <v>531</v>
      </c>
      <c r="AI26" s="157" t="s">
        <v>531</v>
      </c>
      <c r="AJ26" s="157" t="s">
        <v>531</v>
      </c>
      <c r="AK26" s="157" t="s">
        <v>531</v>
      </c>
      <c r="AL26" s="157" t="s">
        <v>531</v>
      </c>
      <c r="AM26" s="157" t="s">
        <v>531</v>
      </c>
      <c r="AN26" s="157" t="s">
        <v>531</v>
      </c>
      <c r="AO26" s="157" t="s">
        <v>531</v>
      </c>
      <c r="AP26" s="157" t="s">
        <v>531</v>
      </c>
      <c r="AQ26" s="158" t="s">
        <v>531</v>
      </c>
      <c r="AR26" s="157" t="s">
        <v>531</v>
      </c>
      <c r="AS26" s="157" t="s">
        <v>531</v>
      </c>
      <c r="AT26" s="157" t="s">
        <v>531</v>
      </c>
      <c r="AU26" s="157" t="s">
        <v>531</v>
      </c>
      <c r="AV26" s="157" t="s">
        <v>531</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O_Ч2_34</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ТП№158 (замена силового трансформатора ТМ-160 кВА на ТМГ-160 кВА), г. Чернушка, ул. Пролетарская</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532</v>
      </c>
    </row>
    <row r="22" spans="1:2" s="134" customFormat="1" ht="16.5" thickBot="1" x14ac:dyDescent="0.3">
      <c r="A22" s="167" t="s">
        <v>470</v>
      </c>
      <c r="B22" s="168" t="s">
        <v>533</v>
      </c>
    </row>
    <row r="23" spans="1:2" s="134" customFormat="1" ht="16.5" thickBot="1" x14ac:dyDescent="0.3">
      <c r="A23" s="167" t="s">
        <v>471</v>
      </c>
      <c r="B23" s="168" t="s">
        <v>530</v>
      </c>
    </row>
    <row r="24" spans="1:2" s="134" customFormat="1" ht="16.5" thickBot="1" x14ac:dyDescent="0.3">
      <c r="A24" s="167" t="s">
        <v>472</v>
      </c>
      <c r="B24" s="168" t="s">
        <v>534</v>
      </c>
    </row>
    <row r="25" spans="1:2" s="134" customFormat="1" ht="16.5" thickBot="1" x14ac:dyDescent="0.3">
      <c r="A25" s="169" t="s">
        <v>473</v>
      </c>
      <c r="B25" s="168">
        <v>2025</v>
      </c>
    </row>
    <row r="26" spans="1:2" s="134" customFormat="1" ht="16.5" thickBot="1" x14ac:dyDescent="0.3">
      <c r="A26" s="170" t="s">
        <v>474</v>
      </c>
      <c r="B26" s="168" t="s">
        <v>535</v>
      </c>
    </row>
    <row r="27" spans="1:2" s="134" customFormat="1" ht="29.25" thickBot="1" x14ac:dyDescent="0.3">
      <c r="A27" s="171" t="s">
        <v>475</v>
      </c>
      <c r="B27" s="172">
        <v>0.52903751521651754</v>
      </c>
    </row>
    <row r="28" spans="1:2" s="134" customFormat="1" ht="16.5" thickBot="1" x14ac:dyDescent="0.3">
      <c r="A28" s="173" t="s">
        <v>476</v>
      </c>
      <c r="B28" s="172" t="s">
        <v>536</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537</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538</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538</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539</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539</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529</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540</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541</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542</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O_Ч2_34</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Модернизация ТП№158 (замена силового трансформатора ТМ-160 кВА на ТМГ-160 кВА), г. Чернушка, ул. Пролетарская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O_Ч2_34</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Модернизация ТП№158 (замена силового трансформатора ТМ-160 кВА на ТМГ-160 кВА), г. Чернушка, ул. Пролетарская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525</v>
      </c>
      <c r="I25" s="17">
        <v>1974</v>
      </c>
      <c r="J25" s="17">
        <v>2025</v>
      </c>
      <c r="K25" s="17">
        <v>1998</v>
      </c>
      <c r="L25" s="17">
        <v>10</v>
      </c>
      <c r="M25" s="17">
        <v>10</v>
      </c>
      <c r="N25" s="17">
        <v>0.16</v>
      </c>
      <c r="O25" s="17">
        <v>0.16</v>
      </c>
      <c r="P25" s="17" t="s">
        <v>84</v>
      </c>
      <c r="Q25" s="17" t="s">
        <v>526</v>
      </c>
      <c r="R25" s="17" t="s">
        <v>527</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O_Ч2_34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ТП№158 (замена силового трансформатора ТМ-160 кВА на ТМГ-160 кВА), г. Чернушка, ул. Пролетарская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O_Ч2_34</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ТП№158 (замена силового трансформатора ТМ-160 кВА на ТМГ-160 кВА), г. Чернушка, ул. Пролетарская</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554</v>
      </c>
    </row>
    <row r="23" spans="1:3" ht="42.75" customHeight="1" x14ac:dyDescent="0.25">
      <c r="A23" s="49" t="s">
        <v>16</v>
      </c>
      <c r="B23" s="50" t="s">
        <v>138</v>
      </c>
      <c r="C23" s="25" t="s">
        <v>532</v>
      </c>
    </row>
    <row r="24" spans="1:3" ht="63" customHeight="1" x14ac:dyDescent="0.25">
      <c r="A24" s="49" t="s">
        <v>18</v>
      </c>
      <c r="B24" s="50" t="s">
        <v>139</v>
      </c>
      <c r="C24" s="25" t="s">
        <v>534</v>
      </c>
    </row>
    <row r="25" spans="1:3" ht="63" customHeight="1" x14ac:dyDescent="0.25">
      <c r="A25" s="49" t="s">
        <v>20</v>
      </c>
      <c r="B25" s="50" t="s">
        <v>140</v>
      </c>
      <c r="C25" s="25" t="s">
        <v>190</v>
      </c>
    </row>
    <row r="26" spans="1:3" ht="42.75" customHeight="1" x14ac:dyDescent="0.25">
      <c r="A26" s="49" t="s">
        <v>22</v>
      </c>
      <c r="B26" s="50" t="s">
        <v>141</v>
      </c>
      <c r="C26" s="25" t="s">
        <v>555</v>
      </c>
    </row>
    <row r="27" spans="1:3" ht="42.75" customHeight="1" x14ac:dyDescent="0.25">
      <c r="A27" s="49" t="s">
        <v>24</v>
      </c>
      <c r="B27" s="50" t="s">
        <v>142</v>
      </c>
      <c r="C27" s="25" t="s">
        <v>556</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O_Ч2_34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Модернизация ТП№158 (замена силового трансформатора ТМ-160 кВА на ТМГ-160 кВА), г. Чернушка, ул. Пролетарская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O_Ч2_34</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ТП№158 (замена силового трансформатора ТМ-160 кВА на ТМГ-160 кВА), г. Чернушка, ул. Пролетарская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O_Ч2_34</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ТП№158 (замена силового трансформатора ТМ-160 кВА на ТМГ-160 кВА), г. Чернушка, ул. Пролетарская</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440864.59601376468</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18341567.90351475</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12596.131314678991</v>
      </c>
      <c r="E65" s="109">
        <f t="shared" si="10"/>
        <v>12596.131314678991</v>
      </c>
      <c r="F65" s="109">
        <f t="shared" si="10"/>
        <v>12596.131314678991</v>
      </c>
      <c r="G65" s="109">
        <f t="shared" si="10"/>
        <v>12596.131314678991</v>
      </c>
      <c r="H65" s="109">
        <f t="shared" si="10"/>
        <v>12596.131314678991</v>
      </c>
      <c r="I65" s="109">
        <f t="shared" si="10"/>
        <v>12596.131314678991</v>
      </c>
      <c r="J65" s="109">
        <f t="shared" si="10"/>
        <v>12596.131314678991</v>
      </c>
      <c r="K65" s="109">
        <f t="shared" si="10"/>
        <v>12596.131314678991</v>
      </c>
      <c r="L65" s="109">
        <f t="shared" si="10"/>
        <v>12596.131314678991</v>
      </c>
      <c r="M65" s="109">
        <f t="shared" si="10"/>
        <v>12596.131314678991</v>
      </c>
      <c r="N65" s="109">
        <f t="shared" si="10"/>
        <v>12596.131314678991</v>
      </c>
      <c r="O65" s="109">
        <f t="shared" si="10"/>
        <v>12596.131314678991</v>
      </c>
      <c r="P65" s="109">
        <f t="shared" si="10"/>
        <v>12596.131314678991</v>
      </c>
      <c r="Q65" s="109">
        <f t="shared" si="10"/>
        <v>12596.131314678991</v>
      </c>
      <c r="R65" s="109">
        <f t="shared" si="10"/>
        <v>12596.131314678991</v>
      </c>
      <c r="S65" s="109">
        <f t="shared" si="10"/>
        <v>12596.131314678991</v>
      </c>
      <c r="T65" s="109">
        <f t="shared" si="10"/>
        <v>12596.131314678991</v>
      </c>
      <c r="U65" s="109">
        <f t="shared" si="10"/>
        <v>12596.131314678991</v>
      </c>
      <c r="V65" s="109">
        <f t="shared" si="10"/>
        <v>12596.131314678991</v>
      </c>
      <c r="W65" s="109">
        <f t="shared" si="10"/>
        <v>12596.131314678991</v>
      </c>
    </row>
    <row r="66" spans="1:23" ht="11.25" customHeight="1" x14ac:dyDescent="0.25">
      <c r="A66" s="74" t="s">
        <v>238</v>
      </c>
      <c r="B66" s="109">
        <f>IF(AND(B45&gt;$B$92,B45&lt;=$B$92+$B$27),B65,0)</f>
        <v>0</v>
      </c>
      <c r="C66" s="109">
        <f t="shared" ref="C66:W66" si="11">IF(AND(C45&gt;$B$92,C45&lt;=$B$92+$B$27),C65+B66,0)</f>
        <v>0</v>
      </c>
      <c r="D66" s="109">
        <f t="shared" si="11"/>
        <v>12596.131314678991</v>
      </c>
      <c r="E66" s="109">
        <f t="shared" si="11"/>
        <v>25192.262629357981</v>
      </c>
      <c r="F66" s="109">
        <f t="shared" si="11"/>
        <v>37788.393944036972</v>
      </c>
      <c r="G66" s="109">
        <f t="shared" si="11"/>
        <v>50384.525258715963</v>
      </c>
      <c r="H66" s="109">
        <f t="shared" si="11"/>
        <v>62980.656573394954</v>
      </c>
      <c r="I66" s="109">
        <f t="shared" si="11"/>
        <v>75576.787888073944</v>
      </c>
      <c r="J66" s="109">
        <f t="shared" si="11"/>
        <v>88172.919202752935</v>
      </c>
      <c r="K66" s="109">
        <f t="shared" si="11"/>
        <v>100769.05051743193</v>
      </c>
      <c r="L66" s="109">
        <f t="shared" si="11"/>
        <v>113365.18183211092</v>
      </c>
      <c r="M66" s="109">
        <f t="shared" si="11"/>
        <v>125961.31314678991</v>
      </c>
      <c r="N66" s="109">
        <f t="shared" si="11"/>
        <v>138557.4444614689</v>
      </c>
      <c r="O66" s="109">
        <f t="shared" si="11"/>
        <v>151153.57577614789</v>
      </c>
      <c r="P66" s="109">
        <f t="shared" si="11"/>
        <v>163749.70709082688</v>
      </c>
      <c r="Q66" s="109">
        <f t="shared" si="11"/>
        <v>176345.83840550587</v>
      </c>
      <c r="R66" s="109">
        <f t="shared" si="11"/>
        <v>188941.96972018486</v>
      </c>
      <c r="S66" s="109">
        <f t="shared" si="11"/>
        <v>201538.10103486385</v>
      </c>
      <c r="T66" s="109">
        <f t="shared" si="11"/>
        <v>214134.23234954284</v>
      </c>
      <c r="U66" s="109">
        <f t="shared" si="11"/>
        <v>226730.36366422183</v>
      </c>
      <c r="V66" s="109">
        <f t="shared" si="11"/>
        <v>239326.49497890082</v>
      </c>
      <c r="W66" s="109">
        <f t="shared" si="11"/>
        <v>251922.62629357981</v>
      </c>
    </row>
    <row r="67" spans="1:23" ht="25.5" customHeight="1" x14ac:dyDescent="0.25">
      <c r="A67" s="110" t="s">
        <v>239</v>
      </c>
      <c r="B67" s="106">
        <f t="shared" ref="B67:W67" si="12">B64-B65</f>
        <v>0</v>
      </c>
      <c r="C67" s="106">
        <f t="shared" si="12"/>
        <v>1867174.4212495829</v>
      </c>
      <c r="D67" s="106">
        <f>D64-D65</f>
        <v>1985434.4931480109</v>
      </c>
      <c r="E67" s="106">
        <f t="shared" si="12"/>
        <v>2181160.4275172902</v>
      </c>
      <c r="F67" s="106">
        <f t="shared" si="12"/>
        <v>2396360.7053199448</v>
      </c>
      <c r="G67" s="106">
        <f t="shared" si="12"/>
        <v>2633000.4904274633</v>
      </c>
      <c r="H67" s="106">
        <f t="shared" si="12"/>
        <v>2893245.6642231462</v>
      </c>
      <c r="I67" s="106">
        <f t="shared" si="12"/>
        <v>3179483.5357788699</v>
      </c>
      <c r="J67" s="106">
        <f t="shared" si="12"/>
        <v>3494345.7068716283</v>
      </c>
      <c r="K67" s="106">
        <f t="shared" si="12"/>
        <v>3840733.3175687459</v>
      </c>
      <c r="L67" s="106">
        <f t="shared" si="12"/>
        <v>4221844.9218849922</v>
      </c>
      <c r="M67" s="106">
        <f t="shared" si="12"/>
        <v>4641207.2693037884</v>
      </c>
      <c r="N67" s="106">
        <f t="shared" si="12"/>
        <v>5102709.2970253602</v>
      </c>
      <c r="O67" s="106">
        <f t="shared" si="12"/>
        <v>5610639.6699519893</v>
      </c>
      <c r="P67" s="106">
        <f t="shared" si="12"/>
        <v>6169728.2409716025</v>
      </c>
      <c r="Q67" s="106">
        <f t="shared" si="12"/>
        <v>6785191.8434168296</v>
      </c>
      <c r="R67" s="106">
        <f t="shared" si="12"/>
        <v>7462784.8710576659</v>
      </c>
      <c r="S67" s="106">
        <f t="shared" si="12"/>
        <v>8208855.1490743784</v>
      </c>
      <c r="T67" s="106">
        <f t="shared" si="12"/>
        <v>9030405.6526429448</v>
      </c>
      <c r="U67" s="106">
        <f t="shared" si="12"/>
        <v>9935162.6885901764</v>
      </c>
      <c r="V67" s="106">
        <f t="shared" si="12"/>
        <v>10931651.220638925</v>
      </c>
      <c r="W67" s="106">
        <f t="shared" si="12"/>
        <v>12029278.090729477</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1985434.4931480109</v>
      </c>
      <c r="E69" s="105">
        <f>E67+E68</f>
        <v>2181160.4275172902</v>
      </c>
      <c r="F69" s="105">
        <f t="shared" ref="F69:W69" si="14">F67-F68</f>
        <v>2396360.7053199448</v>
      </c>
      <c r="G69" s="105">
        <f t="shared" si="14"/>
        <v>2633000.4904274633</v>
      </c>
      <c r="H69" s="105">
        <f t="shared" si="14"/>
        <v>2893245.6642231462</v>
      </c>
      <c r="I69" s="105">
        <f t="shared" si="14"/>
        <v>3179483.5357788699</v>
      </c>
      <c r="J69" s="105">
        <f t="shared" si="14"/>
        <v>3494345.7068716283</v>
      </c>
      <c r="K69" s="105">
        <f t="shared" si="14"/>
        <v>3840733.3175687459</v>
      </c>
      <c r="L69" s="105">
        <f t="shared" si="14"/>
        <v>4221844.9218849922</v>
      </c>
      <c r="M69" s="105">
        <f t="shared" si="14"/>
        <v>4641207.2693037884</v>
      </c>
      <c r="N69" s="105">
        <f t="shared" si="14"/>
        <v>5102709.2970253602</v>
      </c>
      <c r="O69" s="105">
        <f t="shared" si="14"/>
        <v>5610639.6699519893</v>
      </c>
      <c r="P69" s="105">
        <f t="shared" si="14"/>
        <v>6169728.2409716025</v>
      </c>
      <c r="Q69" s="105">
        <f t="shared" si="14"/>
        <v>6785191.8434168296</v>
      </c>
      <c r="R69" s="105">
        <f t="shared" si="14"/>
        <v>7462784.8710576659</v>
      </c>
      <c r="S69" s="105">
        <f t="shared" si="14"/>
        <v>8208855.1490743784</v>
      </c>
      <c r="T69" s="105">
        <f t="shared" si="14"/>
        <v>9030405.6526429448</v>
      </c>
      <c r="U69" s="105">
        <f t="shared" si="14"/>
        <v>9935162.6885901764</v>
      </c>
      <c r="V69" s="105">
        <f t="shared" si="14"/>
        <v>10931651.220638925</v>
      </c>
      <c r="W69" s="105">
        <f t="shared" si="14"/>
        <v>12029278.090729477</v>
      </c>
    </row>
    <row r="70" spans="1:23" ht="12" customHeight="1" x14ac:dyDescent="0.25">
      <c r="A70" s="74" t="s">
        <v>209</v>
      </c>
      <c r="B70" s="102">
        <f t="shared" ref="B70:W70" si="15">-IF(B69&gt;0, B69*$B$35, 0)</f>
        <v>0</v>
      </c>
      <c r="C70" s="102">
        <f t="shared" si="15"/>
        <v>-373434.88424991659</v>
      </c>
      <c r="D70" s="102">
        <f t="shared" si="15"/>
        <v>-397086.89862960222</v>
      </c>
      <c r="E70" s="102">
        <f t="shared" si="15"/>
        <v>-436232.08550345805</v>
      </c>
      <c r="F70" s="102">
        <f t="shared" si="15"/>
        <v>-479272.14106398897</v>
      </c>
      <c r="G70" s="102">
        <f t="shared" si="15"/>
        <v>-526600.09808549273</v>
      </c>
      <c r="H70" s="102">
        <f t="shared" si="15"/>
        <v>-578649.13284462923</v>
      </c>
      <c r="I70" s="102">
        <f t="shared" si="15"/>
        <v>-635896.707155774</v>
      </c>
      <c r="J70" s="102">
        <f t="shared" si="15"/>
        <v>-698869.14137432573</v>
      </c>
      <c r="K70" s="102">
        <f t="shared" si="15"/>
        <v>-768146.66351374926</v>
      </c>
      <c r="L70" s="102">
        <f t="shared" si="15"/>
        <v>-844368.9843769985</v>
      </c>
      <c r="M70" s="102">
        <f t="shared" si="15"/>
        <v>-928241.45386075776</v>
      </c>
      <c r="N70" s="102">
        <f t="shared" si="15"/>
        <v>-1020541.8594050721</v>
      </c>
      <c r="O70" s="102">
        <f t="shared" si="15"/>
        <v>-1122127.933990398</v>
      </c>
      <c r="P70" s="102">
        <f t="shared" si="15"/>
        <v>-1233945.6481943205</v>
      </c>
      <c r="Q70" s="102">
        <f t="shared" si="15"/>
        <v>-1357038.3686833661</v>
      </c>
      <c r="R70" s="102">
        <f t="shared" si="15"/>
        <v>-1492556.9742115333</v>
      </c>
      <c r="S70" s="102">
        <f t="shared" si="15"/>
        <v>-1641771.0298148757</v>
      </c>
      <c r="T70" s="102">
        <f t="shared" si="15"/>
        <v>-1806081.130528589</v>
      </c>
      <c r="U70" s="102">
        <f t="shared" si="15"/>
        <v>-1987032.5377180353</v>
      </c>
      <c r="V70" s="102">
        <f t="shared" si="15"/>
        <v>-2186330.2441277853</v>
      </c>
      <c r="W70" s="102">
        <f t="shared" si="15"/>
        <v>-2405855.6181458957</v>
      </c>
    </row>
    <row r="71" spans="1:23" ht="12.75" customHeight="1" thickBot="1" x14ac:dyDescent="0.3">
      <c r="A71" s="111" t="s">
        <v>242</v>
      </c>
      <c r="B71" s="112">
        <f t="shared" ref="B71:W71" si="16">B69+B70</f>
        <v>0</v>
      </c>
      <c r="C71" s="112">
        <f>C69+C70</f>
        <v>1493739.5369996664</v>
      </c>
      <c r="D71" s="112">
        <f t="shared" si="16"/>
        <v>1588347.5945184086</v>
      </c>
      <c r="E71" s="112">
        <f t="shared" si="16"/>
        <v>1744928.3420138322</v>
      </c>
      <c r="F71" s="112">
        <f t="shared" si="16"/>
        <v>1917088.5642559559</v>
      </c>
      <c r="G71" s="112">
        <f t="shared" si="16"/>
        <v>2106400.3923419705</v>
      </c>
      <c r="H71" s="112">
        <f t="shared" si="16"/>
        <v>2314596.5313785169</v>
      </c>
      <c r="I71" s="112">
        <f t="shared" si="16"/>
        <v>2543586.828623096</v>
      </c>
      <c r="J71" s="112">
        <f t="shared" si="16"/>
        <v>2795476.5654973025</v>
      </c>
      <c r="K71" s="112">
        <f t="shared" si="16"/>
        <v>3072586.6540549966</v>
      </c>
      <c r="L71" s="112">
        <f t="shared" si="16"/>
        <v>3377475.9375079935</v>
      </c>
      <c r="M71" s="112">
        <f t="shared" si="16"/>
        <v>3712965.8154430306</v>
      </c>
      <c r="N71" s="112">
        <f t="shared" si="16"/>
        <v>4082167.4376202882</v>
      </c>
      <c r="O71" s="112">
        <f t="shared" si="16"/>
        <v>4488511.7359615918</v>
      </c>
      <c r="P71" s="112">
        <f t="shared" si="16"/>
        <v>4935782.592777282</v>
      </c>
      <c r="Q71" s="112">
        <f t="shared" si="16"/>
        <v>5428153.4747334635</v>
      </c>
      <c r="R71" s="112">
        <f t="shared" si="16"/>
        <v>5970227.8968461324</v>
      </c>
      <c r="S71" s="112">
        <f t="shared" si="16"/>
        <v>6567084.1192595027</v>
      </c>
      <c r="T71" s="112">
        <f t="shared" si="16"/>
        <v>7224324.522114356</v>
      </c>
      <c r="U71" s="112">
        <f t="shared" si="16"/>
        <v>7948130.1508721411</v>
      </c>
      <c r="V71" s="112">
        <f t="shared" si="16"/>
        <v>8745320.9765111394</v>
      </c>
      <c r="W71" s="112">
        <f t="shared" si="16"/>
        <v>9623422.4725835808</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1985434.4931480109</v>
      </c>
      <c r="E74" s="106">
        <f t="shared" si="18"/>
        <v>2181160.4275172902</v>
      </c>
      <c r="F74" s="106">
        <f t="shared" si="18"/>
        <v>2396360.7053199448</v>
      </c>
      <c r="G74" s="106">
        <f t="shared" si="18"/>
        <v>2633000.4904274633</v>
      </c>
      <c r="H74" s="106">
        <f t="shared" si="18"/>
        <v>2893245.6642231462</v>
      </c>
      <c r="I74" s="106">
        <f t="shared" si="18"/>
        <v>3179483.5357788699</v>
      </c>
      <c r="J74" s="106">
        <f t="shared" si="18"/>
        <v>3494345.7068716283</v>
      </c>
      <c r="K74" s="106">
        <f t="shared" si="18"/>
        <v>3840733.3175687459</v>
      </c>
      <c r="L74" s="106">
        <f t="shared" si="18"/>
        <v>4221844.9218849922</v>
      </c>
      <c r="M74" s="106">
        <f t="shared" si="18"/>
        <v>4641207.2693037884</v>
      </c>
      <c r="N74" s="106">
        <f t="shared" si="18"/>
        <v>5102709.2970253602</v>
      </c>
      <c r="O74" s="106">
        <f t="shared" si="18"/>
        <v>5610639.6699519893</v>
      </c>
      <c r="P74" s="106">
        <f t="shared" si="18"/>
        <v>6169728.2409716025</v>
      </c>
      <c r="Q74" s="106">
        <f t="shared" si="18"/>
        <v>6785191.8434168296</v>
      </c>
      <c r="R74" s="106">
        <f t="shared" si="18"/>
        <v>7462784.8710576659</v>
      </c>
      <c r="S74" s="106">
        <f t="shared" si="18"/>
        <v>8208855.1490743784</v>
      </c>
      <c r="T74" s="106">
        <f t="shared" si="18"/>
        <v>9030405.6526429448</v>
      </c>
      <c r="U74" s="106">
        <f t="shared" si="18"/>
        <v>9935162.6885901764</v>
      </c>
      <c r="V74" s="106">
        <f t="shared" si="18"/>
        <v>10931651.220638925</v>
      </c>
      <c r="W74" s="106">
        <f t="shared" si="18"/>
        <v>12029278.090729477</v>
      </c>
    </row>
    <row r="75" spans="1:23" ht="12" customHeight="1" x14ac:dyDescent="0.25">
      <c r="A75" s="74" t="s">
        <v>237</v>
      </c>
      <c r="B75" s="102">
        <f t="shared" ref="B75:W75" si="19">B65</f>
        <v>0</v>
      </c>
      <c r="C75" s="102">
        <f t="shared" si="19"/>
        <v>0</v>
      </c>
      <c r="D75" s="102">
        <f t="shared" si="19"/>
        <v>12596.131314678991</v>
      </c>
      <c r="E75" s="102">
        <f t="shared" si="19"/>
        <v>12596.131314678991</v>
      </c>
      <c r="F75" s="102">
        <f t="shared" si="19"/>
        <v>12596.131314678991</v>
      </c>
      <c r="G75" s="102">
        <f t="shared" si="19"/>
        <v>12596.131314678991</v>
      </c>
      <c r="H75" s="102">
        <f t="shared" si="19"/>
        <v>12596.131314678991</v>
      </c>
      <c r="I75" s="102">
        <f t="shared" si="19"/>
        <v>12596.131314678991</v>
      </c>
      <c r="J75" s="102">
        <f t="shared" si="19"/>
        <v>12596.131314678991</v>
      </c>
      <c r="K75" s="102">
        <f t="shared" si="19"/>
        <v>12596.131314678991</v>
      </c>
      <c r="L75" s="102">
        <f t="shared" si="19"/>
        <v>12596.131314678991</v>
      </c>
      <c r="M75" s="102">
        <f t="shared" si="19"/>
        <v>12596.131314678991</v>
      </c>
      <c r="N75" s="102">
        <f t="shared" si="19"/>
        <v>12596.131314678991</v>
      </c>
      <c r="O75" s="102">
        <f t="shared" si="19"/>
        <v>12596.131314678991</v>
      </c>
      <c r="P75" s="102">
        <f t="shared" si="19"/>
        <v>12596.131314678991</v>
      </c>
      <c r="Q75" s="102">
        <f t="shared" si="19"/>
        <v>12596.131314678991</v>
      </c>
      <c r="R75" s="102">
        <f t="shared" si="19"/>
        <v>12596.131314678991</v>
      </c>
      <c r="S75" s="102">
        <f t="shared" si="19"/>
        <v>12596.131314678991</v>
      </c>
      <c r="T75" s="102">
        <f t="shared" si="19"/>
        <v>12596.131314678991</v>
      </c>
      <c r="U75" s="102">
        <f t="shared" si="19"/>
        <v>12596.131314678991</v>
      </c>
      <c r="V75" s="102">
        <f t="shared" si="19"/>
        <v>12596.131314678991</v>
      </c>
      <c r="W75" s="102">
        <f t="shared" si="19"/>
        <v>12596.131314678991</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-397086.89862960222</v>
      </c>
      <c r="E77" s="109">
        <f>IF(SUM($B$70:E70)+SUM($B$77:D77)&gt;0,0,SUM($B$70:E70)-SUM($B$77:D77))</f>
        <v>-436232.08550345805</v>
      </c>
      <c r="F77" s="109">
        <f>IF(SUM($B$70:F70)+SUM($B$77:E77)&gt;0,0,SUM($B$70:F70)-SUM($B$77:E77))</f>
        <v>-479272.14106398891</v>
      </c>
      <c r="G77" s="109">
        <f>IF(SUM($B$70:G70)+SUM($B$77:F77)&gt;0,0,SUM($B$70:G70)-SUM($B$77:F77))</f>
        <v>-526600.09808549262</v>
      </c>
      <c r="H77" s="109">
        <f>IF(SUM($B$70:H70)+SUM($B$77:G77)&gt;0,0,SUM($B$70:H70)-SUM($B$77:G77))</f>
        <v>-578649.13284462923</v>
      </c>
      <c r="I77" s="109">
        <f>IF(SUM($B$70:I70)+SUM($B$77:H77)&gt;0,0,SUM($B$70:I70)-SUM($B$77:H77))</f>
        <v>-635896.70715577388</v>
      </c>
      <c r="J77" s="109">
        <f>IF(SUM($B$70:J70)+SUM($B$77:I77)&gt;0,0,SUM($B$70:J70)-SUM($B$77:I77))</f>
        <v>-698869.14137432585</v>
      </c>
      <c r="K77" s="109">
        <f>IF(SUM($B$70:K70)+SUM($B$77:J77)&gt;0,0,SUM($B$70:K70)-SUM($B$77:J77))</f>
        <v>-768146.66351374937</v>
      </c>
      <c r="L77" s="109">
        <f>IF(SUM($B$70:L70)+SUM($B$77:K77)&gt;0,0,SUM($B$70:L70)-SUM($B$77:K77))</f>
        <v>-844368.98437699862</v>
      </c>
      <c r="M77" s="109">
        <f>IF(SUM($B$70:M70)+SUM($B$77:L77)&gt;0,0,SUM($B$70:M70)-SUM($B$77:L77))</f>
        <v>-928241.45386075787</v>
      </c>
      <c r="N77" s="109">
        <f>IF(SUM($B$70:N70)+SUM($B$77:M77)&gt;0,0,SUM($B$70:N70)-SUM($B$77:M77))</f>
        <v>-1020541.8594050724</v>
      </c>
      <c r="O77" s="109">
        <f>IF(SUM($B$70:O70)+SUM($B$77:N77)&gt;0,0,SUM($B$70:O70)-SUM($B$77:N77))</f>
        <v>-1122127.9339903975</v>
      </c>
      <c r="P77" s="109">
        <f>IF(SUM($B$70:P70)+SUM($B$77:O77)&gt;0,0,SUM($B$70:P70)-SUM($B$77:O77))</f>
        <v>-1233945.6481943205</v>
      </c>
      <c r="Q77" s="109">
        <f>IF(SUM($B$70:Q70)+SUM($B$77:P77)&gt;0,0,SUM($B$70:Q70)-SUM($B$77:P77))</f>
        <v>-1357038.3686833661</v>
      </c>
      <c r="R77" s="109">
        <f>IF(SUM($B$70:R70)+SUM($B$77:Q77)&gt;0,0,SUM($B$70:R70)-SUM($B$77:Q77))</f>
        <v>-1492556.9742115326</v>
      </c>
      <c r="S77" s="109">
        <f>IF(SUM($B$70:S70)+SUM($B$77:R77)&gt;0,0,SUM($B$70:S70)-SUM($B$77:R77))</f>
        <v>-1641771.0298148748</v>
      </c>
      <c r="T77" s="109">
        <f>IF(SUM($B$70:T70)+SUM($B$77:S77)&gt;0,0,SUM($B$70:T70)-SUM($B$77:S77))</f>
        <v>-1806081.1305285897</v>
      </c>
      <c r="U77" s="109">
        <f>IF(SUM($B$70:U70)+SUM($B$77:T77)&gt;0,0,SUM($B$70:U70)-SUM($B$77:T77))</f>
        <v>-1987032.5377180371</v>
      </c>
      <c r="V77" s="109">
        <f>IF(SUM($B$70:V70)+SUM($B$77:U77)&gt;0,0,SUM($B$70:V70)-SUM($B$77:U77))</f>
        <v>-2186330.2441277839</v>
      </c>
      <c r="W77" s="109">
        <f>IF(SUM($B$70:W70)+SUM($B$77:V77)&gt;0,0,SUM($B$70:W70)-SUM($B$77:V77))</f>
        <v>-2405855.6181458943</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1587823.214157301</v>
      </c>
      <c r="E82" s="106">
        <f t="shared" si="24"/>
        <v>1737952.8912351914</v>
      </c>
      <c r="F82" s="106">
        <f t="shared" si="24"/>
        <v>1908165.6791339775</v>
      </c>
      <c r="G82" s="106">
        <f t="shared" si="24"/>
        <v>2095333.5564895056</v>
      </c>
      <c r="H82" s="106">
        <f t="shared" si="24"/>
        <v>2301169.1566572357</v>
      </c>
      <c r="I82" s="106">
        <f t="shared" si="24"/>
        <v>2527560.1841258109</v>
      </c>
      <c r="J82" s="106">
        <f t="shared" si="24"/>
        <v>2776587.4910463137</v>
      </c>
      <c r="K82" s="106">
        <f t="shared" si="24"/>
        <v>3050545.035643572</v>
      </c>
      <c r="L82" s="106">
        <f t="shared" si="24"/>
        <v>3351961.9197346559</v>
      </c>
      <c r="M82" s="106">
        <f t="shared" si="24"/>
        <v>3683626.7233594381</v>
      </c>
      <c r="N82" s="106">
        <f t="shared" si="24"/>
        <v>4048614.3775064177</v>
      </c>
      <c r="O82" s="106">
        <f t="shared" si="24"/>
        <v>4450315.8413272155</v>
      </c>
      <c r="P82" s="106">
        <f t="shared" si="24"/>
        <v>4892470.8783336077</v>
      </c>
      <c r="Q82" s="106">
        <f t="shared" si="24"/>
        <v>5379204.2571472283</v>
      </c>
      <c r="R82" s="106">
        <f t="shared" si="24"/>
        <v>5915065.7367403368</v>
      </c>
      <c r="S82" s="106">
        <f t="shared" si="24"/>
        <v>6505074.2341161193</v>
      </c>
      <c r="T82" s="106">
        <f t="shared" si="24"/>
        <v>7154766.6144157844</v>
      </c>
      <c r="U82" s="106">
        <f t="shared" si="24"/>
        <v>7870251.5899357023</v>
      </c>
      <c r="V82" s="106">
        <f t="shared" si="24"/>
        <v>8658269.2659645528</v>
      </c>
      <c r="W82" s="106">
        <f t="shared" si="24"/>
        <v>9526256.9282328133</v>
      </c>
    </row>
    <row r="83" spans="1:23" ht="12" customHeight="1" x14ac:dyDescent="0.25">
      <c r="A83" s="94" t="s">
        <v>249</v>
      </c>
      <c r="B83" s="106">
        <f>SUM($B$82:B82)</f>
        <v>0</v>
      </c>
      <c r="C83" s="106">
        <f>SUM(B82:C82)</f>
        <v>977375.2548747079</v>
      </c>
      <c r="D83" s="106">
        <f>SUM(B82:D82)</f>
        <v>2565198.4690320091</v>
      </c>
      <c r="E83" s="106">
        <f>SUM($B$82:E82)</f>
        <v>4303151.3602672005</v>
      </c>
      <c r="F83" s="106">
        <f>SUM($B$82:F82)</f>
        <v>6211317.0394011782</v>
      </c>
      <c r="G83" s="106">
        <f>SUM($B$82:G82)</f>
        <v>8306650.5958906841</v>
      </c>
      <c r="H83" s="106">
        <f>SUM($B$82:H82)</f>
        <v>10607819.75254792</v>
      </c>
      <c r="I83" s="106">
        <f>SUM($B$82:I82)</f>
        <v>13135379.936673731</v>
      </c>
      <c r="J83" s="106">
        <f>SUM($B$82:J82)</f>
        <v>15911967.427720044</v>
      </c>
      <c r="K83" s="106">
        <f>SUM($B$82:K82)</f>
        <v>18962512.463363618</v>
      </c>
      <c r="L83" s="106">
        <f>SUM($B$82:L82)</f>
        <v>22314474.383098274</v>
      </c>
      <c r="M83" s="106">
        <f>SUM($B$82:M82)</f>
        <v>25998101.106457714</v>
      </c>
      <c r="N83" s="106">
        <f>SUM($B$82:N82)</f>
        <v>30046715.48396413</v>
      </c>
      <c r="O83" s="106">
        <f>SUM($B$82:O82)</f>
        <v>34497031.325291343</v>
      </c>
      <c r="P83" s="106">
        <f>SUM($B$82:P82)</f>
        <v>39389502.203624949</v>
      </c>
      <c r="Q83" s="106">
        <f>SUM($B$82:Q82)</f>
        <v>44768706.460772179</v>
      </c>
      <c r="R83" s="106">
        <f>SUM($B$82:R82)</f>
        <v>50683772.197512515</v>
      </c>
      <c r="S83" s="106">
        <f>SUM($B$82:S82)</f>
        <v>57188846.431628637</v>
      </c>
      <c r="T83" s="106">
        <f>SUM($B$82:T82)</f>
        <v>64343613.046044424</v>
      </c>
      <c r="U83" s="106">
        <f>SUM($B$82:U82)</f>
        <v>72213864.635980129</v>
      </c>
      <c r="V83" s="106">
        <f>SUM($B$82:V82)</f>
        <v>80872133.901944682</v>
      </c>
      <c r="W83" s="106">
        <f>SUM($B$82:W82)</f>
        <v>90398390.830177501</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1405153.2868648681</v>
      </c>
      <c r="E85" s="106">
        <f t="shared" si="26"/>
        <v>1361072.04263074</v>
      </c>
      <c r="F85" s="106">
        <f t="shared" si="26"/>
        <v>1322454.5335765327</v>
      </c>
      <c r="G85" s="106">
        <f t="shared" si="26"/>
        <v>1285107.3109300472</v>
      </c>
      <c r="H85" s="106">
        <f t="shared" si="26"/>
        <v>1248982.4241911864</v>
      </c>
      <c r="I85" s="106">
        <f t="shared" si="26"/>
        <v>1214033.9856379468</v>
      </c>
      <c r="J85" s="106">
        <f t="shared" si="26"/>
        <v>1180218.0663616313</v>
      </c>
      <c r="K85" s="106">
        <f t="shared" si="26"/>
        <v>1147492.5987851811</v>
      </c>
      <c r="L85" s="106">
        <f t="shared" si="26"/>
        <v>1115817.2851554288</v>
      </c>
      <c r="M85" s="106">
        <f t="shared" si="26"/>
        <v>1085153.5115477091</v>
      </c>
      <c r="N85" s="106">
        <f t="shared" si="26"/>
        <v>1055464.2669639802</v>
      </c>
      <c r="O85" s="106">
        <f t="shared" si="26"/>
        <v>1026714.0671439527</v>
      </c>
      <c r="P85" s="106">
        <f t="shared" si="26"/>
        <v>998868.88274317025</v>
      </c>
      <c r="Q85" s="106">
        <f t="shared" si="26"/>
        <v>971896.07156292768</v>
      </c>
      <c r="R85" s="106">
        <f t="shared" si="26"/>
        <v>945764.31454474048</v>
      </c>
      <c r="S85" s="106">
        <f t="shared" si="26"/>
        <v>920443.55526714434</v>
      </c>
      <c r="T85" s="106">
        <f t="shared" si="26"/>
        <v>895904.94270513277</v>
      </c>
      <c r="U85" s="106">
        <f t="shared" si="26"/>
        <v>872120.77703290584</v>
      </c>
      <c r="V85" s="106">
        <f t="shared" si="26"/>
        <v>849064.45826891076</v>
      </c>
      <c r="W85" s="106">
        <f t="shared" si="26"/>
        <v>826710.43757875287</v>
      </c>
    </row>
    <row r="86" spans="1:23" ht="21.75" customHeight="1" x14ac:dyDescent="0.25">
      <c r="A86" s="110" t="s">
        <v>252</v>
      </c>
      <c r="B86" s="106">
        <f>SUM(B85)</f>
        <v>0</v>
      </c>
      <c r="C86" s="106">
        <f t="shared" ref="C86:W86" si="27">C85+B86</f>
        <v>977375.2548747079</v>
      </c>
      <c r="D86" s="106">
        <f t="shared" si="27"/>
        <v>2382528.541739576</v>
      </c>
      <c r="E86" s="106">
        <f t="shared" si="27"/>
        <v>3743600.584370316</v>
      </c>
      <c r="F86" s="106">
        <f t="shared" si="27"/>
        <v>5066055.1179468483</v>
      </c>
      <c r="G86" s="106">
        <f t="shared" si="27"/>
        <v>6351162.4288768955</v>
      </c>
      <c r="H86" s="106">
        <f t="shared" si="27"/>
        <v>7600144.8530680817</v>
      </c>
      <c r="I86" s="106">
        <f t="shared" si="27"/>
        <v>8814178.8387060277</v>
      </c>
      <c r="J86" s="106">
        <f t="shared" si="27"/>
        <v>9994396.9050676599</v>
      </c>
      <c r="K86" s="106">
        <f t="shared" si="27"/>
        <v>11141889.503852841</v>
      </c>
      <c r="L86" s="106">
        <f t="shared" si="27"/>
        <v>12257706.789008269</v>
      </c>
      <c r="M86" s="106">
        <f t="shared" si="27"/>
        <v>13342860.300555978</v>
      </c>
      <c r="N86" s="106">
        <f t="shared" si="27"/>
        <v>14398324.567519959</v>
      </c>
      <c r="O86" s="106">
        <f t="shared" si="27"/>
        <v>15425038.634663912</v>
      </c>
      <c r="P86" s="106">
        <f t="shared" si="27"/>
        <v>16423907.517407082</v>
      </c>
      <c r="Q86" s="106">
        <f t="shared" si="27"/>
        <v>17395803.588970009</v>
      </c>
      <c r="R86" s="106">
        <f t="shared" si="27"/>
        <v>18341567.90351475</v>
      </c>
      <c r="S86" s="106">
        <f t="shared" si="27"/>
        <v>19262011.458781894</v>
      </c>
      <c r="T86" s="106">
        <f t="shared" si="27"/>
        <v>20157916.401487026</v>
      </c>
      <c r="U86" s="106">
        <f t="shared" si="27"/>
        <v>21030037.178519931</v>
      </c>
      <c r="V86" s="106">
        <f t="shared" si="27"/>
        <v>21879101.636788841</v>
      </c>
      <c r="W86" s="106">
        <f t="shared" si="27"/>
        <v>22705812.074367594</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O_Ч2_34</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ТП№158 (замена силового трансформатора ТМ-160 кВА на ТМГ-160 кВА), г. Чернушка, ул. Пролетарская</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2024-10-29T06:48:56Z</dcterms:created>
  <dcterms:modified xsi:type="dcterms:W3CDTF">2025-05-08T09:20:40Z</dcterms:modified>
</cp:coreProperties>
</file>