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25D56CB2-BFB7-48FB-8134-FDCB32D2CE7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59"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c r="C81" i="8"/>
  <c r="D65" i="8"/>
  <c r="D75" i="8" s="1"/>
  <c r="D68" i="8"/>
  <c r="D76" i="8" s="1"/>
  <c r="D81" i="8"/>
  <c r="E65" i="8"/>
  <c r="E75" i="8"/>
  <c r="E68" i="8"/>
  <c r="E76" i="8" s="1"/>
  <c r="E81" i="8"/>
  <c r="F65" i="8"/>
  <c r="F75" i="8"/>
  <c r="F68" i="8"/>
  <c r="F76" i="8"/>
  <c r="F81" i="8"/>
  <c r="G65" i="8"/>
  <c r="G75" i="8" s="1"/>
  <c r="G68" i="8"/>
  <c r="G76" i="8" s="1"/>
  <c r="G81" i="8"/>
  <c r="H65" i="8"/>
  <c r="H75" i="8" s="1"/>
  <c r="H68" i="8"/>
  <c r="H76" i="8" s="1"/>
  <c r="H81" i="8"/>
  <c r="I65" i="8"/>
  <c r="I75" i="8"/>
  <c r="I68" i="8"/>
  <c r="I76" i="8" s="1"/>
  <c r="I81" i="8"/>
  <c r="J65" i="8"/>
  <c r="J75" i="8" s="1"/>
  <c r="J68" i="8"/>
  <c r="J76" i="8" s="1"/>
  <c r="J81" i="8"/>
  <c r="K65" i="8"/>
  <c r="K75" i="8" s="1"/>
  <c r="K68" i="8"/>
  <c r="K76" i="8"/>
  <c r="K81" i="8"/>
  <c r="L65" i="8"/>
  <c r="L75" i="8" s="1"/>
  <c r="L68" i="8"/>
  <c r="L76" i="8" s="1"/>
  <c r="L81" i="8"/>
  <c r="M65" i="8"/>
  <c r="M75" i="8" s="1"/>
  <c r="M68" i="8"/>
  <c r="M76" i="8" s="1"/>
  <c r="M81" i="8"/>
  <c r="N65" i="8"/>
  <c r="N75" i="8"/>
  <c r="N68" i="8"/>
  <c r="N76" i="8"/>
  <c r="N81" i="8"/>
  <c r="O65" i="8"/>
  <c r="O75" i="8" s="1"/>
  <c r="O68" i="8"/>
  <c r="O76" i="8"/>
  <c r="O81" i="8"/>
  <c r="P65" i="8"/>
  <c r="P75" i="8" s="1"/>
  <c r="P68" i="8"/>
  <c r="P76" i="8" s="1"/>
  <c r="P81" i="8"/>
  <c r="Q65" i="8"/>
  <c r="Q7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s="1"/>
  <c r="H66" i="8" s="1"/>
  <c r="I66" i="8" s="1"/>
  <c r="J66" i="8" s="1"/>
  <c r="K66" i="8" s="1"/>
  <c r="L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59" i="8" l="1"/>
  <c r="D58" i="8" s="1"/>
  <c r="D64" i="8" s="1"/>
  <c r="D67" i="8" s="1"/>
  <c r="D74" i="8" s="1"/>
  <c r="E47" i="8"/>
  <c r="E48" i="8" s="1"/>
  <c r="E57" i="8" s="1"/>
  <c r="D60" i="8"/>
  <c r="D61" i="8"/>
  <c r="D62" i="8"/>
  <c r="D48" i="8"/>
  <c r="D57" i="8" s="1"/>
  <c r="D78" i="8" s="1"/>
  <c r="M66" i="8"/>
  <c r="N66" i="8" s="1"/>
  <c r="O66" i="8" s="1"/>
  <c r="P66" i="8" s="1"/>
  <c r="Q66" i="8" s="1"/>
  <c r="R66" i="8" s="1"/>
  <c r="S66" i="8" s="1"/>
  <c r="T66" i="8" s="1"/>
  <c r="U66" i="8" s="1"/>
  <c r="V66" i="8" s="1"/>
  <c r="W66" i="8" s="1"/>
  <c r="C48" i="8"/>
  <c r="C57" i="8" s="1"/>
  <c r="C78" i="8" s="1"/>
  <c r="C79" i="8"/>
  <c r="D79" i="8"/>
  <c r="B79" i="8"/>
  <c r="B61" i="8"/>
  <c r="E59" i="8"/>
  <c r="F47" i="8"/>
  <c r="E60" i="8" l="1"/>
  <c r="D69" i="8"/>
  <c r="E61" i="8"/>
  <c r="E62" i="8"/>
  <c r="C64" i="8"/>
  <c r="C67" i="8" s="1"/>
  <c r="D70" i="8"/>
  <c r="D71" i="8" s="1"/>
  <c r="C74" i="8"/>
  <c r="C69" i="8"/>
  <c r="F62" i="8"/>
  <c r="F48" i="8"/>
  <c r="F57" i="8" s="1"/>
  <c r="F59" i="8"/>
  <c r="F60" i="8"/>
  <c r="F61" i="8"/>
  <c r="G47" i="8"/>
  <c r="E79" i="8"/>
  <c r="E58" i="8"/>
  <c r="E78" i="8" s="1"/>
  <c r="B58" i="8"/>
  <c r="E64" i="8" l="1"/>
  <c r="E67" i="8" s="1"/>
  <c r="G59" i="8"/>
  <c r="G61" i="8"/>
  <c r="H47" i="8"/>
  <c r="G62" i="8"/>
  <c r="G60" i="8"/>
  <c r="G48" i="8"/>
  <c r="G57" i="8" s="1"/>
  <c r="F79" i="8"/>
  <c r="B78" i="8"/>
  <c r="B64" i="8"/>
  <c r="B67" i="8" s="1"/>
  <c r="E74" i="8"/>
  <c r="E69" i="8"/>
  <c r="C70" i="8"/>
  <c r="C71" i="8" s="1"/>
  <c r="F58" i="8"/>
  <c r="F64" i="8" s="1"/>
  <c r="F67" i="8" s="1"/>
  <c r="F74" i="8" l="1"/>
  <c r="F69" i="8"/>
  <c r="H60" i="8"/>
  <c r="H62" i="8"/>
  <c r="H48" i="8"/>
  <c r="H57" i="8" s="1"/>
  <c r="H59" i="8"/>
  <c r="I47" i="8"/>
  <c r="H61" i="8"/>
  <c r="E70" i="8"/>
  <c r="E71" i="8"/>
  <c r="G79" i="8"/>
  <c r="G78" i="8"/>
  <c r="F78" i="8"/>
  <c r="G58" i="8"/>
  <c r="B69" i="8"/>
  <c r="B74" i="8"/>
  <c r="I61" i="8" l="1"/>
  <c r="J47" i="8"/>
  <c r="I59" i="8"/>
  <c r="I60" i="8"/>
  <c r="I48" i="8"/>
  <c r="I57" i="8" s="1"/>
  <c r="I62" i="8"/>
  <c r="B70" i="8"/>
  <c r="H58" i="8"/>
  <c r="H64" i="8"/>
  <c r="H67" i="8" s="1"/>
  <c r="H79" i="8"/>
  <c r="H78" i="8"/>
  <c r="F70" i="8"/>
  <c r="F71" i="8" s="1"/>
  <c r="G64" i="8"/>
  <c r="G67" i="8" s="1"/>
  <c r="I58" i="8" l="1"/>
  <c r="B77" i="8"/>
  <c r="B82" i="8" s="1"/>
  <c r="H74" i="8"/>
  <c r="H69" i="8"/>
  <c r="J62" i="8"/>
  <c r="J48" i="8"/>
  <c r="J57" i="8" s="1"/>
  <c r="J60" i="8"/>
  <c r="J61" i="8"/>
  <c r="K47" i="8"/>
  <c r="J59" i="8"/>
  <c r="G74" i="8"/>
  <c r="G69" i="8"/>
  <c r="B71" i="8"/>
  <c r="I79" i="8"/>
  <c r="I64" i="8"/>
  <c r="I67" i="8" s="1"/>
  <c r="I78" i="8"/>
  <c r="H70" i="8" l="1"/>
  <c r="H71" i="8"/>
  <c r="I74" i="8"/>
  <c r="I69" i="8"/>
  <c r="G70" i="8"/>
  <c r="G71" i="8"/>
  <c r="B83" i="8"/>
  <c r="B87" i="8"/>
  <c r="J58" i="8"/>
  <c r="J79" i="8"/>
  <c r="J78" i="8"/>
  <c r="K59" i="8"/>
  <c r="K61" i="8"/>
  <c r="L47" i="8"/>
  <c r="K62" i="8"/>
  <c r="K60" i="8"/>
  <c r="K48" i="8"/>
  <c r="K57" i="8" s="1"/>
  <c r="C77" i="8"/>
  <c r="C82" i="8" s="1"/>
  <c r="C85" i="8" s="1"/>
  <c r="D77" i="8" l="1"/>
  <c r="D82" i="8" s="1"/>
  <c r="D85" i="8" s="1"/>
  <c r="K58" i="8"/>
  <c r="D87" i="8"/>
  <c r="E77" i="8"/>
  <c r="E82" i="8" s="1"/>
  <c r="E83" i="8" s="1"/>
  <c r="L60" i="8"/>
  <c r="L62" i="8"/>
  <c r="L48" i="8"/>
  <c r="L57" i="8" s="1"/>
  <c r="L59" i="8"/>
  <c r="L61" i="8"/>
  <c r="M47" i="8"/>
  <c r="C83" i="8"/>
  <c r="C88" i="8" s="1"/>
  <c r="K64" i="8"/>
  <c r="K67" i="8" s="1"/>
  <c r="K79" i="8"/>
  <c r="K78" i="8"/>
  <c r="J64" i="8"/>
  <c r="J67" i="8" s="1"/>
  <c r="C87" i="8"/>
  <c r="B85" i="8"/>
  <c r="B86" i="8" s="1"/>
  <c r="C86" i="8" s="1"/>
  <c r="I70" i="8"/>
  <c r="B88" i="8" l="1"/>
  <c r="D83" i="8"/>
  <c r="E88" i="8" s="1"/>
  <c r="C89" i="8"/>
  <c r="D86" i="8"/>
  <c r="D89" i="8" s="1"/>
  <c r="K74" i="8"/>
  <c r="K69" i="8"/>
  <c r="M61" i="8"/>
  <c r="N47" i="8"/>
  <c r="M59" i="8"/>
  <c r="M60" i="8"/>
  <c r="M48" i="8"/>
  <c r="M57" i="8" s="1"/>
  <c r="M62" i="8"/>
  <c r="F77" i="8"/>
  <c r="J69" i="8"/>
  <c r="J74" i="8"/>
  <c r="D88" i="8"/>
  <c r="L58" i="8"/>
  <c r="L78" i="8" s="1"/>
  <c r="I71" i="8"/>
  <c r="B89" i="8"/>
  <c r="L64" i="8"/>
  <c r="L67" i="8" s="1"/>
  <c r="L79" i="8"/>
  <c r="E85" i="8"/>
  <c r="E86" i="8" s="1"/>
  <c r="E89" i="8" s="1"/>
  <c r="E87" i="8"/>
  <c r="M79" i="8" l="1"/>
  <c r="L74" i="8"/>
  <c r="L69" i="8"/>
  <c r="K70" i="8"/>
  <c r="K71" i="8"/>
  <c r="J70" i="8"/>
  <c r="M58" i="8"/>
  <c r="M64" i="8" s="1"/>
  <c r="M67" i="8" s="1"/>
  <c r="F82" i="8"/>
  <c r="G77" i="8"/>
  <c r="N62" i="8"/>
  <c r="N48" i="8"/>
  <c r="N57" i="8" s="1"/>
  <c r="N60" i="8"/>
  <c r="N61" i="8"/>
  <c r="O47" i="8"/>
  <c r="N59" i="8"/>
  <c r="N58" i="8" l="1"/>
  <c r="M78" i="8"/>
  <c r="M74" i="8"/>
  <c r="M69" i="8"/>
  <c r="N79" i="8"/>
  <c r="N64" i="8"/>
  <c r="N67" i="8" s="1"/>
  <c r="N78" i="8"/>
  <c r="F85" i="8"/>
  <c r="F86" i="8" s="1"/>
  <c r="F89" i="8" s="1"/>
  <c r="F87" i="8"/>
  <c r="G83" i="8"/>
  <c r="F83" i="8"/>
  <c r="F88" i="8" s="1"/>
  <c r="O59" i="8"/>
  <c r="O61" i="8"/>
  <c r="P47" i="8"/>
  <c r="O62" i="8"/>
  <c r="O60" i="8"/>
  <c r="O48" i="8"/>
  <c r="O57" i="8" s="1"/>
  <c r="L70" i="8"/>
  <c r="G82" i="8"/>
  <c r="G85" i="8" s="1"/>
  <c r="H77" i="8"/>
  <c r="H82" i="8" s="1"/>
  <c r="H85" i="8" s="1"/>
  <c r="J71" i="8"/>
  <c r="I77" i="8" l="1"/>
  <c r="I82" i="8" s="1"/>
  <c r="I85" i="8" s="1"/>
  <c r="I87" i="8"/>
  <c r="G87" i="8"/>
  <c r="H87" i="8"/>
  <c r="O79" i="8"/>
  <c r="L71" i="8"/>
  <c r="G88" i="8"/>
  <c r="N74" i="8"/>
  <c r="N69" i="8"/>
  <c r="P60" i="8"/>
  <c r="P62" i="8"/>
  <c r="P48" i="8"/>
  <c r="P57" i="8" s="1"/>
  <c r="P59" i="8"/>
  <c r="Q47" i="8"/>
  <c r="P61" i="8"/>
  <c r="I83" i="8"/>
  <c r="M70" i="8"/>
  <c r="M71" i="8" s="1"/>
  <c r="G86" i="8"/>
  <c r="G89" i="8" s="1"/>
  <c r="O58" i="8"/>
  <c r="O64" i="8" s="1"/>
  <c r="O67" i="8" s="1"/>
  <c r="J77" i="8"/>
  <c r="H83" i="8"/>
  <c r="H88" i="8" s="1"/>
  <c r="H86" i="8" l="1"/>
  <c r="O74" i="8"/>
  <c r="O69" i="8"/>
  <c r="Q61" i="8"/>
  <c r="R47" i="8"/>
  <c r="Q59" i="8"/>
  <c r="Q60" i="8"/>
  <c r="Q48" i="8"/>
  <c r="Q57" i="8" s="1"/>
  <c r="Q62" i="8"/>
  <c r="P58" i="8"/>
  <c r="P64" i="8" s="1"/>
  <c r="P67" i="8" s="1"/>
  <c r="N70" i="8"/>
  <c r="N71" i="8" s="1"/>
  <c r="O78" i="8"/>
  <c r="I88" i="8"/>
  <c r="P79" i="8"/>
  <c r="J82" i="8"/>
  <c r="K77" i="8"/>
  <c r="P78" i="8" l="1"/>
  <c r="H89" i="8"/>
  <c r="I86" i="8"/>
  <c r="I89" i="8" s="1"/>
  <c r="R62" i="8"/>
  <c r="R48" i="8"/>
  <c r="R57" i="8" s="1"/>
  <c r="R60" i="8"/>
  <c r="R61" i="8"/>
  <c r="R59" i="8"/>
  <c r="R58" i="8" s="1"/>
  <c r="S47" i="8"/>
  <c r="K82" i="8"/>
  <c r="K85" i="8" s="1"/>
  <c r="L77" i="8"/>
  <c r="Q79" i="8"/>
  <c r="Q78" i="8"/>
  <c r="J85" i="8"/>
  <c r="J83" i="8"/>
  <c r="J88" i="8" s="1"/>
  <c r="J87" i="8"/>
  <c r="P74" i="8"/>
  <c r="P69" i="8"/>
  <c r="Q58" i="8"/>
  <c r="Q64" i="8" s="1"/>
  <c r="Q67" i="8" s="1"/>
  <c r="O70" i="8"/>
  <c r="O71" i="8"/>
  <c r="B26" i="8" l="1"/>
  <c r="K87" i="8"/>
  <c r="K83" i="8"/>
  <c r="K88" i="8" s="1"/>
  <c r="J86" i="8"/>
  <c r="J89" i="8" s="1"/>
  <c r="Q74" i="8"/>
  <c r="Q69" i="8"/>
  <c r="S60" i="8"/>
  <c r="S48" i="8"/>
  <c r="S57" i="8" s="1"/>
  <c r="S61" i="8"/>
  <c r="S62" i="8"/>
  <c r="S59" i="8"/>
  <c r="S58" i="8" s="1"/>
  <c r="T47" i="8"/>
  <c r="R64" i="8"/>
  <c r="R67" i="8" s="1"/>
  <c r="R79" i="8"/>
  <c r="R78" i="8"/>
  <c r="P70" i="8"/>
  <c r="P71" i="8" s="1"/>
  <c r="L82" i="8"/>
  <c r="M77" i="8"/>
  <c r="B32" i="8"/>
  <c r="K86" i="8"/>
  <c r="K89" i="8" s="1"/>
  <c r="B29" i="8"/>
  <c r="M82" i="8" l="1"/>
  <c r="N77" i="8"/>
  <c r="N82" i="8" s="1"/>
  <c r="O77" i="8"/>
  <c r="O82" i="8" s="1"/>
  <c r="T60" i="8"/>
  <c r="T48" i="8"/>
  <c r="T57" i="8" s="1"/>
  <c r="T61" i="8"/>
  <c r="T62" i="8"/>
  <c r="T59" i="8"/>
  <c r="U47" i="8"/>
  <c r="S64" i="8"/>
  <c r="S67" i="8" s="1"/>
  <c r="S78" i="8"/>
  <c r="S79" i="8"/>
  <c r="L85" i="8"/>
  <c r="L86" i="8" s="1"/>
  <c r="L89" i="8" s="1"/>
  <c r="L87" i="8"/>
  <c r="L83" i="8"/>
  <c r="L88" i="8" s="1"/>
  <c r="Q70" i="8"/>
  <c r="P77" i="8"/>
  <c r="P82" i="8" s="1"/>
  <c r="R69" i="8"/>
  <c r="R74" i="8"/>
  <c r="R70" i="8" l="1"/>
  <c r="Q77" i="8"/>
  <c r="Q82" i="8" s="1"/>
  <c r="T79" i="8"/>
  <c r="Q71" i="8"/>
  <c r="T58" i="8"/>
  <c r="T64" i="8" s="1"/>
  <c r="T67" i="8" s="1"/>
  <c r="O85" i="8"/>
  <c r="O83" i="8"/>
  <c r="O87" i="8"/>
  <c r="P85" i="8"/>
  <c r="P87" i="8"/>
  <c r="P83" i="8"/>
  <c r="P88" i="8" s="1"/>
  <c r="S74" i="8"/>
  <c r="S69" i="8"/>
  <c r="N85" i="8"/>
  <c r="N83" i="8"/>
  <c r="N87" i="8"/>
  <c r="U60" i="8"/>
  <c r="U48" i="8"/>
  <c r="U57" i="8" s="1"/>
  <c r="U61" i="8"/>
  <c r="U62" i="8"/>
  <c r="U59" i="8"/>
  <c r="V47" i="8"/>
  <c r="M85" i="8"/>
  <c r="M86" i="8" s="1"/>
  <c r="M89" i="8" s="1"/>
  <c r="M83" i="8"/>
  <c r="M88" i="8" s="1"/>
  <c r="M87" i="8"/>
  <c r="N86" i="8" l="1"/>
  <c r="N89" i="8" s="1"/>
  <c r="T78" i="8"/>
  <c r="T74" i="8"/>
  <c r="T69" i="8"/>
  <c r="N88" i="8"/>
  <c r="O88" i="8"/>
  <c r="Q85" i="8"/>
  <c r="Q87" i="8"/>
  <c r="Q83" i="8"/>
  <c r="Q88" i="8" s="1"/>
  <c r="V48" i="8"/>
  <c r="V57" i="8" s="1"/>
  <c r="V61" i="8"/>
  <c r="V62" i="8"/>
  <c r="V59" i="8"/>
  <c r="V60" i="8"/>
  <c r="W47" i="8"/>
  <c r="U79" i="8"/>
  <c r="O86" i="8"/>
  <c r="O89" i="8" s="1"/>
  <c r="R77" i="8"/>
  <c r="R82" i="8" s="1"/>
  <c r="U58" i="8"/>
  <c r="U64" i="8" s="1"/>
  <c r="U67" i="8" s="1"/>
  <c r="S70" i="8"/>
  <c r="S71" i="8"/>
  <c r="R71" i="8"/>
  <c r="U78" i="8" l="1"/>
  <c r="W60" i="8"/>
  <c r="W48" i="8"/>
  <c r="W57" i="8" s="1"/>
  <c r="W61" i="8"/>
  <c r="W62" i="8"/>
  <c r="W59" i="8"/>
  <c r="W58" i="8" s="1"/>
  <c r="V58" i="8"/>
  <c r="V64" i="8" s="1"/>
  <c r="V67" i="8" s="1"/>
  <c r="P86" i="8"/>
  <c r="P89" i="8" s="1"/>
  <c r="R85" i="8"/>
  <c r="R83" i="8"/>
  <c r="R88" i="8" s="1"/>
  <c r="R87" i="8"/>
  <c r="U74" i="8"/>
  <c r="U69" i="8"/>
  <c r="T70" i="8"/>
  <c r="T71" i="8"/>
  <c r="S77" i="8"/>
  <c r="S82" i="8" s="1"/>
  <c r="V79" i="8"/>
  <c r="Q86" i="8"/>
  <c r="Q89" i="8" s="1"/>
  <c r="V78" i="8" l="1"/>
  <c r="T77" i="8"/>
  <c r="T82" i="8" s="1"/>
  <c r="V74" i="8"/>
  <c r="V69" i="8"/>
  <c r="T85" i="8"/>
  <c r="T87" i="8"/>
  <c r="T83" i="8"/>
  <c r="U70" i="8"/>
  <c r="U77" i="8" s="1"/>
  <c r="U82" i="8" s="1"/>
  <c r="U71" i="8"/>
  <c r="R86" i="8"/>
  <c r="S85" i="8"/>
  <c r="S83" i="8"/>
  <c r="S88" i="8" s="1"/>
  <c r="S87" i="8"/>
  <c r="W64" i="8"/>
  <c r="W67" i="8" s="1"/>
  <c r="W79" i="8"/>
  <c r="W78" i="8"/>
  <c r="T88" i="8" l="1"/>
  <c r="U85" i="8"/>
  <c r="U83" i="8"/>
  <c r="U88" i="8" s="1"/>
  <c r="U87" i="8"/>
  <c r="V70" i="8"/>
  <c r="V77" i="8" s="1"/>
  <c r="V82" i="8" s="1"/>
  <c r="V71" i="8"/>
  <c r="R89" i="8"/>
  <c r="G28" i="8"/>
  <c r="W74" i="8"/>
  <c r="W69" i="8"/>
  <c r="S86" i="8"/>
  <c r="S89" i="8" s="1"/>
  <c r="T86" i="8" l="1"/>
  <c r="T89" i="8" s="1"/>
  <c r="V85" i="8"/>
  <c r="V83" i="8"/>
  <c r="V88" i="8" s="1"/>
  <c r="V87" i="8"/>
  <c r="W70" i="8"/>
  <c r="W77" i="8" s="1"/>
  <c r="W82" i="8"/>
  <c r="U86" i="8"/>
  <c r="U89" i="8" s="1"/>
  <c r="W85" i="8" l="1"/>
  <c r="W87" i="8"/>
  <c r="W83" i="8"/>
  <c r="W88" i="8" s="1"/>
  <c r="G26" i="8" s="1"/>
  <c r="V86" i="8"/>
  <c r="V89" i="8" s="1"/>
  <c r="W71" i="8"/>
  <c r="W86" i="8" l="1"/>
  <c r="W89" i="8" s="1"/>
  <c r="G27" i="8" s="1"/>
</calcChain>
</file>

<file path=xl/sharedStrings.xml><?xml version="1.0" encoding="utf-8"?>
<sst xmlns="http://schemas.openxmlformats.org/spreadsheetml/2006/main" count="1118" uniqueCount="563">
  <si>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</si>
  <si>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</si>
  <si>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</si>
  <si>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</si>
  <si>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</si>
  <si>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</si>
  <si>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</si>
  <si>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</si>
  <si>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</si>
  <si>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</si>
  <si>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</si>
  <si>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</si>
  <si>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</si>
  <si>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</si>
  <si>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</si>
  <si>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</si>
  <si>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</si>
  <si>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</si>
  <si>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</si>
  <si>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</si>
  <si>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</si>
  <si>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</si>
  <si>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</si>
  <si>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</si>
  <si>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</si>
  <si>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</si>
  <si>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</si>
  <si>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</si>
  <si>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</si>
  <si>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</si>
  <si>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</si>
  <si>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</si>
  <si>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</si>
  <si>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</si>
  <si>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</si>
  <si>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</si>
  <si>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</si>
  <si>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</si>
  <si>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</si>
  <si>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</si>
  <si>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</si>
  <si>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</si>
  <si>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</si>
  <si>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</si>
  <si>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</si>
  <si>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</si>
  <si>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</si>
  <si>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</si>
  <si>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</si>
  <si>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</si>
  <si>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</si>
  <si>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</si>
  <si>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</si>
  <si>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</si>
  <si>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</si>
  <si>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</si>
  <si>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</si>
  <si>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</si>
  <si>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</si>
  <si>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</si>
  <si>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</si>
  <si>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</si>
  <si>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</si>
  <si>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</si>
  <si>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</si>
  <si>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</si>
  <si>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</si>
  <si>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</si>
  <si>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</si>
  <si>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</si>
  <si>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</si>
  <si>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</si>
  <si>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</si>
  <si>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</si>
  <si>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</si>
  <si>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</si>
  <si>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</si>
  <si>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</si>
  <si>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</si>
  <si>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</si>
  <si>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</si>
  <si>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</si>
  <si>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</si>
  <si>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</si>
  <si>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</si>
  <si>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</si>
  <si>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</si>
  <si>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</si>
  <si>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</si>
  <si>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</si>
  <si>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</si>
  <si>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</si>
  <si>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</si>
  <si>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</si>
  <si>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</si>
  <si>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</si>
  <si>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</si>
  <si>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</si>
  <si>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</si>
  <si>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</si>
  <si>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</si>
  <si>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</si>
  <si>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</si>
  <si>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</si>
  <si>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</si>
  <si>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</si>
  <si>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</si>
  <si>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</si>
  <si>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</si>
  <si>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</si>
  <si>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</si>
  <si>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</si>
  <si>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</si>
  <si>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</si>
  <si>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</si>
  <si>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</si>
  <si>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</si>
  <si>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</si>
  <si>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</si>
  <si>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</si>
  <si>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</si>
  <si>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</si>
  <si>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</si>
  <si>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</si>
  <si>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</si>
  <si>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</si>
  <si>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</si>
  <si>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</si>
  <si>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</si>
  <si>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</si>
  <si>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</si>
  <si>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</si>
  <si>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</si>
  <si>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</si>
  <si>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</si>
  <si>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</si>
  <si>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</si>
  <si>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</si>
  <si>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</si>
  <si>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</si>
  <si>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</si>
  <si>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</si>
  <si>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</si>
  <si>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</si>
  <si>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</si>
  <si>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</si>
  <si>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</si>
  <si>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</si>
  <si>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</si>
  <si>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</si>
  <si>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</si>
  <si>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</si>
  <si>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</si>
  <si>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</si>
  <si>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</si>
  <si>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</si>
  <si>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</si>
  <si>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</si>
  <si>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</si>
  <si>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</si>
  <si>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</si>
  <si>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</si>
  <si>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</si>
  <si>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</si>
  <si>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</si>
  <si>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</si>
  <si>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</si>
  <si>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</si>
  <si>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</si>
  <si>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</si>
  <si>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</si>
  <si>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</si>
  <si>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</si>
  <si>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</si>
  <si>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</si>
  <si>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</si>
  <si>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</si>
  <si>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</si>
  <si>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</si>
  <si>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</si>
  <si>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</si>
  <si>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</si>
  <si>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</si>
  <si>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</si>
  <si>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</si>
  <si>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</si>
  <si>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</si>
  <si>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</si>
  <si>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</si>
  <si>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</si>
  <si>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</si>
  <si>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</si>
  <si>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</si>
  <si>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</si>
  <si>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</si>
  <si>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</si>
  <si>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</si>
  <si>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</si>
  <si>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</si>
  <si>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</si>
  <si>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</si>
  <si>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</si>
  <si>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</si>
  <si>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</si>
  <si>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</si>
  <si>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</si>
  <si>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</si>
  <si>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</si>
  <si>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</si>
  <si>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</si>
  <si>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</si>
  <si>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</si>
  <si>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</si>
  <si>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</si>
  <si>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</si>
  <si>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</si>
  <si>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</si>
  <si>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</si>
  <si>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</si>
  <si>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</si>
  <si>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</si>
  <si>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</si>
  <si>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</si>
  <si>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</si>
  <si>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</si>
  <si>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</si>
  <si>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</si>
  <si>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</si>
  <si>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</si>
  <si>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</si>
  <si>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</si>
  <si>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</si>
  <si>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</si>
  <si>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</si>
  <si>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</si>
  <si>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</si>
  <si>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</si>
  <si>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</si>
  <si>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</si>
  <si>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</si>
  <si>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</si>
  <si>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</si>
  <si>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</si>
  <si>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</si>
  <si>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</si>
  <si>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</si>
  <si>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</si>
  <si>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</si>
  <si>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</si>
  <si>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</si>
  <si>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</si>
  <si>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</si>
  <si>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</si>
  <si>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</si>
  <si>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</si>
  <si>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</si>
  <si>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</si>
  <si>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</si>
  <si>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</si>
  <si>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</si>
  <si>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</si>
  <si>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</si>
  <si>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</si>
  <si>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</si>
  <si>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</si>
  <si>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</si>
  <si>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</si>
  <si>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</si>
  <si>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</si>
  <si>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</si>
  <si>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</si>
  <si>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</si>
  <si>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</si>
  <si>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</si>
  <si>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</si>
  <si>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</si>
  <si>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</si>
  <si>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</si>
  <si>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</si>
  <si>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</si>
  <si>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</si>
  <si>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</si>
  <si>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</si>
  <si>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</si>
  <si>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</si>
  <si>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</si>
  <si>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</si>
  <si>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</si>
  <si>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</si>
  <si>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</si>
  <si>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</si>
  <si>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</si>
  <si>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</si>
  <si>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</si>
  <si>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</si>
  <si>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</si>
  <si>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</si>
  <si>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</si>
  <si>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</si>
  <si>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</si>
  <si>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</si>
  <si>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</si>
  <si>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</si>
  <si>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</si>
  <si>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</si>
  <si>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</si>
  <si>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</si>
  <si>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</si>
  <si>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</si>
  <si>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</si>
  <si>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</si>
  <si>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</si>
  <si>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</si>
  <si>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</si>
  <si>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</si>
  <si>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</si>
  <si>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</si>
  <si>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</si>
  <si>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</si>
  <si>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</si>
  <si>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</si>
  <si>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</si>
  <si>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</si>
  <si>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</si>
  <si>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</si>
  <si>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</si>
  <si>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</si>
  <si>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</si>
  <si>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</si>
  <si>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</si>
  <si>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</si>
  <si>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</si>
  <si>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</si>
  <si>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</si>
  <si>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</si>
  <si>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</si>
  <si>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</si>
  <si>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</si>
  <si>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</si>
  <si>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</si>
  <si>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</si>
  <si>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</si>
  <si>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</si>
  <si>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</si>
  <si>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</si>
  <si>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</si>
  <si>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</si>
  <si>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</si>
  <si>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</si>
  <si>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</si>
  <si>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</si>
  <si>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</si>
  <si>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</si>
  <si>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</si>
  <si>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</si>
  <si>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</si>
  <si>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</si>
  <si>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</si>
  <si>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</si>
  <si>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</si>
  <si>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</si>
  <si>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</si>
  <si>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</si>
  <si>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</si>
  <si>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</si>
  <si>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</si>
  <si>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</si>
  <si>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</si>
  <si>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</si>
  <si>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</si>
  <si>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</si>
  <si>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</si>
  <si>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</si>
  <si>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</si>
  <si>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</si>
  <si>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</si>
  <si>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</si>
  <si>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</si>
  <si>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</si>
  <si>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</si>
  <si>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</si>
  <si>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</si>
  <si>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</si>
  <si>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</si>
  <si>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</si>
  <si>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</si>
  <si>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</si>
  <si>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</si>
  <si>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</si>
  <si>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</si>
  <si>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</si>
  <si>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</si>
  <si>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</si>
  <si>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</si>
  <si>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</si>
  <si>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</si>
  <si>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</si>
  <si>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</si>
  <si>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</si>
  <si>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</si>
  <si>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</si>
  <si>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</si>
  <si>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</si>
  <si>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</si>
  <si>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</si>
  <si>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</si>
  <si>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</si>
  <si>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</si>
  <si>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</si>
  <si>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</si>
  <si>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</si>
  <si>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</si>
  <si>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</si>
  <si>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</si>
  <si>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</si>
  <si>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</si>
  <si>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</si>
  <si>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</si>
  <si>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</si>
  <si>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</si>
  <si>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</si>
  <si>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</si>
  <si>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</si>
  <si>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</si>
  <si>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</si>
  <si>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</si>
  <si>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</si>
  <si>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</si>
  <si>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</si>
  <si>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</si>
  <si>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</si>
  <si>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</si>
  <si>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</si>
  <si>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</si>
  <si>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</si>
  <si>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</si>
  <si>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</si>
  <si>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</si>
  <si>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</si>
  <si>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</si>
  <si>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</si>
  <si>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</si>
  <si>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</si>
  <si>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</si>
  <si>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</si>
  <si>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</si>
  <si>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</si>
  <si>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</si>
  <si>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</si>
  <si>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</si>
  <si>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</si>
  <si>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</si>
  <si>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</si>
  <si>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</si>
  <si>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</si>
  <si>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</si>
  <si>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</si>
  <si>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</si>
  <si>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</si>
  <si>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</si>
  <si>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</si>
  <si>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</si>
  <si>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</si>
  <si>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</si>
  <si>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</si>
  <si>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</si>
  <si>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</si>
  <si>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</si>
  <si>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</si>
  <si>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</si>
  <si>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</si>
  <si>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</si>
  <si>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</si>
  <si>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</si>
  <si>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</si>
  <si>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</si>
  <si>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</si>
  <si>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</si>
  <si>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</si>
  <si>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</si>
  <si>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</si>
  <si>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</si>
  <si>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</si>
  <si>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</si>
  <si>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</si>
  <si>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</si>
  <si>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</si>
  <si>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</si>
  <si>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</si>
  <si>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</si>
  <si>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</si>
  <si>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</si>
  <si>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</si>
  <si>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</si>
  <si>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</si>
  <si>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</si>
  <si>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</si>
  <si>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</si>
  <si>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</si>
  <si>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</si>
  <si>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</si>
  <si>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</si>
  <si>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</si>
  <si>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</si>
  <si>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</si>
  <si>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</si>
  <si>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</si>
  <si>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</si>
  <si>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</si>
  <si>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</si>
  <si>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</si>
  <si>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</si>
  <si>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</si>
  <si>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</si>
  <si>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</si>
  <si>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</si>
  <si>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</si>
  <si>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</si>
  <si>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</si>
  <si>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</si>
  <si>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</si>
  <si>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</si>
  <si>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</si>
  <si>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53 по ВЛ 10 кВ № 2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</si>
  <si>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</si>
  <si>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</si>
  <si>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</si>
  <si>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</si>
  <si>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</si>
  <si>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</si>
  <si>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</si>
  <si>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№615.03.2024
</t>
  </si>
  <si>
    <t>реконструкция</t>
  </si>
  <si>
    <t>ВЛ 0,4 кВ от ТП № 128 по ВЛ 10 кВ № 4 ПС УТ-18</t>
  </si>
  <si>
    <t>№12 28.04.2024</t>
  </si>
  <si>
    <t>ПКГУП "КЭС"</t>
  </si>
  <si>
    <t>Модернизация</t>
  </si>
  <si>
    <t>закупка не проведена</t>
  </si>
  <si>
    <t>Реконструкция ВЛ 0,4 кВ от ПС УТ-18 (замена неизолирвоанного провода на СИП, замена опор), L-2,1км</t>
  </si>
  <si>
    <t>Пермский край, Кунгурский муниципальный округ</t>
  </si>
  <si>
    <t xml:space="preserve">МВ×А-0;т.у.-0; км ЛЭП-2,1;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</si>
  <si>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</si>
  <si>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</si>
  <si>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</si>
  <si>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</si>
  <si>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</si>
  <si>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</si>
  <si>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</si>
  <si>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</si>
  <si>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</si>
  <si>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</si>
  <si>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</si>
  <si>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</si>
  <si>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</si>
  <si>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</si>
  <si>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</si>
  <si>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</si>
  <si>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</si>
  <si>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4,17 млн руб с НДС</t>
  </si>
  <si>
    <t>3,47млн руб без НДС</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</si>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</sst>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2582526.0160459513</c:v>
                </c:pt>
                <c:pt idx="3">
                  <c:v>4337806.4542950848</c:v>
                </c:pt>
                <c:pt idx="4">
                  <c:v>6263299.6804430047</c:v>
                </c:pt>
                <c:pt idx="5">
                  <c:v>8375960.7839464527</c:v>
                </c:pt>
                <c:pt idx="6">
                  <c:v>10694457.487617631</c:v>
                </c:pt>
                <c:pt idx="7">
                  <c:v>13239345.218757384</c:v>
                </c:pt>
                <c:pt idx="8">
                  <c:v>16033260.256817639</c:v>
                </c:pt>
                <c:pt idx="9">
                  <c:v>19101132.839475155</c:v>
                </c:pt>
                <c:pt idx="10">
                  <c:v>22470422.306223754</c:v>
                </c:pt>
                <c:pt idx="11">
                  <c:v>26171376.576597136</c:v>
                </c:pt>
                <c:pt idx="12">
                  <c:v>30237318.501117494</c:v>
                </c:pt>
                <c:pt idx="13">
                  <c:v>34704961.889458649</c:v>
                </c:pt>
                <c:pt idx="14">
                  <c:v>39614760.314806201</c:v>
                </c:pt>
                <c:pt idx="15">
                  <c:v>45011292.118967369</c:v>
                </c:pt>
                <c:pt idx="16">
                  <c:v>50943685.402721651</c:v>
                </c:pt>
              </c:numCache>
            </c:numRef>
          </c:val>
          <c:smooth val="0"/>
          <c:extLst>
            <c:ext xmlns:c16="http://schemas.microsoft.com/office/drawing/2014/chart" uri="{C3380CC4-5D6E-409C-BE32-E72D297353CC}">
              <c16:uniqueId val="{00000000-1462-4A21-9F6A-B4FE7A6A9AE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1420487.3992665871</c:v>
                </c:pt>
                <c:pt idx="3">
                  <c:v>1374642.0536057123</c:v>
                </c:pt>
                <c:pt idx="4">
                  <c:v>1334463.3928464197</c:v>
                </c:pt>
                <c:pt idx="5">
                  <c:v>1295734.6200184429</c:v>
                </c:pt>
                <c:pt idx="6">
                  <c:v>1258387.1224995011</c:v>
                </c:pt>
                <c:pt idx="7">
                  <c:v>1222356.7275037121</c:v>
                </c:pt>
                <c:pt idx="8">
                  <c:v>1187583.3246499193</c:v>
                </c:pt>
                <c:pt idx="9">
                  <c:v>1154010.5264739313</c:v>
                </c:pt>
                <c:pt idx="10">
                  <c:v>1121585.3627560928</c:v>
                </c:pt>
                <c:pt idx="11">
                  <c:v>1090258.0049996241</c:v>
                </c:pt>
                <c:pt idx="12">
                  <c:v>1059981.5178063828</c:v>
                </c:pt>
                <c:pt idx="13">
                  <c:v>1030711.634261123</c:v>
                </c:pt>
                <c:pt idx="14">
                  <c:v>1002406.5527583654</c:v>
                </c:pt>
                <c:pt idx="15">
                  <c:v>975026.75299230393</c:v>
                </c:pt>
                <c:pt idx="16">
                  <c:v>948534.82908401149</c:v>
                </c:pt>
              </c:numCache>
            </c:numRef>
          </c:val>
          <c:smooth val="0"/>
          <c:extLst>
            <c:ext xmlns:c16="http://schemas.microsoft.com/office/drawing/2014/chart" uri="{C3380CC4-5D6E-409C-BE32-E72D297353CC}">
              <c16:uniqueId val="{00000001-1462-4A21-9F6A-B4FE7A6A9AE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538</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550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551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554</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555</v>
      </c>
    </row>
    <row r="41" spans="1:24" ht="63" x14ac:dyDescent="0.25">
      <c r="A41" s="18" t="s">
        <v>48</v>
      </c>
      <c r="B41" s="24" t="s">
        <v>49</v>
      </c>
      <c r="C41" s="17" t="s">
        <v>556</v>
      </c>
    </row>
    <row r="42" spans="1:24" ht="47.25" x14ac:dyDescent="0.25">
      <c r="A42" s="18" t="s">
        <v>50</v>
      </c>
      <c r="B42" s="24" t="s">
        <v>51</v>
      </c>
      <c r="C42" s="17" t="s">
        <v>556</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557</v>
      </c>
    </row>
    <row r="47" spans="1:24" ht="18.75" customHeight="1" x14ac:dyDescent="0.25">
      <c r="A47" s="21"/>
      <c r="B47" s="22"/>
      <c r="C47" s="23"/>
    </row>
    <row r="48" spans="1:24" ht="31.5" x14ac:dyDescent="0.25">
      <c r="A48" s="18" t="s">
        <v>60</v>
      </c>
      <c r="B48" s="24" t="s">
        <v>61</v>
      </c>
      <c r="C48" s="25" t="s">
        <v>558</v>
      </c>
    </row>
    <row r="49" spans="1:3" ht="31.5" x14ac:dyDescent="0.25">
      <c r="A49" s="18" t="s">
        <v>62</v>
      </c>
      <c r="B49" s="24" t="s">
        <v>63</v>
      </c>
      <c r="C49" s="26" t="s">
        <v>559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УТ-18 (замена неизолирвоанного провода на СИП, замена опор), L-2,1км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3.3342579105155168</v>
      </c>
      <c r="D24" s="196">
        <v>0.83356447762887897</v>
      </c>
      <c r="E24" s="196">
        <v>0.83356447762887897</v>
      </c>
      <c r="F24" s="197">
        <v>0.83356447762887897</v>
      </c>
      <c r="G24" s="196">
        <v>0</v>
      </c>
      <c r="H24" s="196">
        <v>0</v>
      </c>
      <c r="I24" s="196">
        <v>0</v>
      </c>
      <c r="J24" s="196">
        <v>0.83356447762887897</v>
      </c>
      <c r="K24" s="196">
        <v>4</v>
      </c>
      <c r="L24" s="196">
        <v>0.8335644776288792</v>
      </c>
      <c r="M24" s="196">
        <v>4</v>
      </c>
      <c r="N24" s="196">
        <v>0</v>
      </c>
      <c r="O24" s="196">
        <v>0</v>
      </c>
      <c r="P24" s="196">
        <v>0.8335644776288792</v>
      </c>
      <c r="Q24" s="196">
        <v>4</v>
      </c>
      <c r="R24" s="196">
        <v>0</v>
      </c>
      <c r="S24" s="196">
        <v>0</v>
      </c>
      <c r="T24" s="196">
        <v>0.8335644776288792</v>
      </c>
      <c r="U24" s="196">
        <v>4</v>
      </c>
      <c r="V24" s="196">
        <v>0</v>
      </c>
      <c r="W24" s="196">
        <v>0</v>
      </c>
      <c r="X24" s="196">
        <v>0.8335644776288792</v>
      </c>
      <c r="Y24" s="196">
        <v>4</v>
      </c>
      <c r="Z24" s="196">
        <v>0</v>
      </c>
      <c r="AA24" s="196">
        <v>0</v>
      </c>
      <c r="AB24" s="196">
        <v>0</v>
      </c>
      <c r="AC24" s="196">
        <v>0</v>
      </c>
      <c r="AD24" s="196">
        <v>0</v>
      </c>
      <c r="AE24" s="198">
        <v>0</v>
      </c>
      <c r="AF24" s="199">
        <v>3.3342579105155168</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0.8335644776288792</v>
      </c>
      <c r="D27" s="26">
        <v>0.83356447762887897</v>
      </c>
      <c r="E27" s="26">
        <v>0.83356447762887897</v>
      </c>
      <c r="F27" s="203">
        <v>0.83356447762887897</v>
      </c>
      <c r="G27" s="26">
        <v>0</v>
      </c>
      <c r="H27" s="26">
        <v>0</v>
      </c>
      <c r="I27" s="26">
        <v>0</v>
      </c>
      <c r="J27" s="26">
        <v>0.83356447762887897</v>
      </c>
      <c r="K27" s="26">
        <v>4</v>
      </c>
      <c r="L27" s="26">
        <v>0</v>
      </c>
      <c r="M27" s="26">
        <v>0</v>
      </c>
      <c r="N27" s="26">
        <v>0</v>
      </c>
      <c r="O27" s="26">
        <v>0</v>
      </c>
      <c r="P27" s="26">
        <v>0</v>
      </c>
      <c r="Q27" s="26">
        <v>0</v>
      </c>
      <c r="R27" s="26">
        <v>0</v>
      </c>
      <c r="S27" s="26">
        <v>0</v>
      </c>
      <c r="T27" s="26">
        <v>0</v>
      </c>
      <c r="U27" s="26">
        <v>0</v>
      </c>
      <c r="V27" s="26">
        <v>0</v>
      </c>
      <c r="W27" s="26">
        <v>0</v>
      </c>
      <c r="X27" s="200">
        <v>0.8335644776288792</v>
      </c>
      <c r="Y27" s="200">
        <v>4</v>
      </c>
      <c r="Z27" s="26">
        <v>0</v>
      </c>
      <c r="AA27" s="26">
        <v>0</v>
      </c>
      <c r="AB27" s="26">
        <v>0</v>
      </c>
      <c r="AC27" s="26">
        <v>0</v>
      </c>
      <c r="AD27" s="26">
        <v>0</v>
      </c>
      <c r="AE27" s="204">
        <v>0</v>
      </c>
      <c r="AF27" s="205">
        <v>0.8335644776288792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2.5006934328866377</v>
      </c>
      <c r="D29" s="26">
        <v>0</v>
      </c>
      <c r="E29" s="26">
        <v>0</v>
      </c>
      <c r="F29" s="203">
        <v>0</v>
      </c>
      <c r="G29" s="26">
        <v>0</v>
      </c>
      <c r="H29" s="26">
        <v>0</v>
      </c>
      <c r="I29" s="26">
        <v>0</v>
      </c>
      <c r="J29" s="26">
        <v>0</v>
      </c>
      <c r="K29" s="26">
        <v>0</v>
      </c>
      <c r="L29" s="26">
        <v>0.8335644776288792</v>
      </c>
      <c r="M29" s="26">
        <v>4</v>
      </c>
      <c r="N29" s="26">
        <v>0</v>
      </c>
      <c r="O29" s="26">
        <v>0</v>
      </c>
      <c r="P29" s="26">
        <v>0.8335644776288792</v>
      </c>
      <c r="Q29" s="26">
        <v>4</v>
      </c>
      <c r="R29" s="26">
        <v>0</v>
      </c>
      <c r="S29" s="26">
        <v>0</v>
      </c>
      <c r="T29" s="26">
        <v>0.8335644776288792</v>
      </c>
      <c r="U29" s="26">
        <v>4</v>
      </c>
      <c r="V29" s="26">
        <v>0</v>
      </c>
      <c r="W29" s="26">
        <v>0</v>
      </c>
      <c r="X29" s="26">
        <v>0</v>
      </c>
      <c r="Y29" s="26">
        <v>0</v>
      </c>
      <c r="Z29" s="26">
        <v>0</v>
      </c>
      <c r="AA29" s="26">
        <v>0</v>
      </c>
      <c r="AB29" s="26">
        <v>0</v>
      </c>
      <c r="AC29" s="26">
        <v>0</v>
      </c>
      <c r="AD29" s="26">
        <v>0</v>
      </c>
      <c r="AE29" s="204">
        <v>0</v>
      </c>
      <c r="AF29" s="205">
        <v>2.5006934328866377</v>
      </c>
      <c r="AG29" s="200">
        <v>0</v>
      </c>
    </row>
    <row r="30" spans="1:37" s="7" customFormat="1" ht="47.25" x14ac:dyDescent="0.25">
      <c r="A30" s="207" t="s">
        <v>16</v>
      </c>
      <c r="B30" s="208" t="s">
        <v>357</v>
      </c>
      <c r="C30" s="200">
        <v>0</v>
      </c>
      <c r="D30" s="200">
        <v>3.4731853234536634</v>
      </c>
      <c r="E30" s="200">
        <v>3.4731853234536634</v>
      </c>
      <c r="F30" s="200">
        <v>3.4731853234536634</v>
      </c>
      <c r="G30" s="200">
        <v>0</v>
      </c>
      <c r="H30" s="200">
        <v>0</v>
      </c>
      <c r="I30" s="200">
        <v>0</v>
      </c>
      <c r="J30" s="200">
        <v>0.69463706469073272</v>
      </c>
      <c r="K30" s="200">
        <v>4</v>
      </c>
      <c r="L30" s="200">
        <v>0.69463706469073272</v>
      </c>
      <c r="M30" s="200">
        <v>4</v>
      </c>
      <c r="N30" s="26">
        <v>0</v>
      </c>
      <c r="O30" s="200">
        <v>0</v>
      </c>
      <c r="P30" s="200">
        <v>0.69463706469073272</v>
      </c>
      <c r="Q30" s="200">
        <v>4</v>
      </c>
      <c r="R30" s="26">
        <v>0</v>
      </c>
      <c r="S30" s="200">
        <v>0</v>
      </c>
      <c r="T30" s="200">
        <v>0.69463706469073272</v>
      </c>
      <c r="U30" s="200">
        <v>4</v>
      </c>
      <c r="V30" s="200">
        <v>0</v>
      </c>
      <c r="W30" s="200">
        <v>0</v>
      </c>
      <c r="X30" s="200">
        <v>0.69463706469073272</v>
      </c>
      <c r="Y30" s="200">
        <v>4</v>
      </c>
      <c r="Z30" s="200">
        <v>0</v>
      </c>
      <c r="AA30" s="200">
        <v>0</v>
      </c>
      <c r="AB30" s="200">
        <v>0</v>
      </c>
      <c r="AC30" s="200">
        <v>0</v>
      </c>
      <c r="AD30" s="200">
        <v>0</v>
      </c>
      <c r="AE30" s="209">
        <v>0</v>
      </c>
      <c r="AF30" s="199">
        <v>2.7785482587629309</v>
      </c>
      <c r="AG30" s="200">
        <v>0</v>
      </c>
    </row>
    <row r="31" spans="1:37" x14ac:dyDescent="0.25">
      <c r="A31" s="201" t="s">
        <v>358</v>
      </c>
      <c r="B31" s="202" t="s">
        <v>359</v>
      </c>
      <c r="C31" s="200">
        <v>0</v>
      </c>
      <c r="D31" s="200">
        <v>0.34731853234536636</v>
      </c>
      <c r="E31" s="26">
        <v>0.34731853234536636</v>
      </c>
      <c r="F31" s="26">
        <v>0.34731853234536636</v>
      </c>
      <c r="G31" s="200">
        <v>0</v>
      </c>
      <c r="H31" s="26">
        <v>0</v>
      </c>
      <c r="I31" s="26">
        <v>0</v>
      </c>
      <c r="J31" s="200">
        <v>6.946370646907328E-2</v>
      </c>
      <c r="K31" s="26">
        <v>4</v>
      </c>
      <c r="L31" s="26">
        <v>6.946370646907328E-2</v>
      </c>
      <c r="M31" s="200">
        <v>4</v>
      </c>
      <c r="N31" s="200">
        <v>0</v>
      </c>
      <c r="O31" s="26">
        <v>0</v>
      </c>
      <c r="P31" s="200">
        <v>6.946370646907328E-2</v>
      </c>
      <c r="Q31" s="26">
        <v>4</v>
      </c>
      <c r="R31" s="200">
        <v>0</v>
      </c>
      <c r="S31" s="26">
        <v>0</v>
      </c>
      <c r="T31" s="200">
        <v>6.946370646907328E-2</v>
      </c>
      <c r="U31" s="26">
        <v>4</v>
      </c>
      <c r="V31" s="200">
        <v>0</v>
      </c>
      <c r="W31" s="26">
        <v>0</v>
      </c>
      <c r="X31" s="26">
        <v>6.946370646907328E-2</v>
      </c>
      <c r="Y31" s="200">
        <v>4</v>
      </c>
      <c r="Z31" s="200">
        <v>0</v>
      </c>
      <c r="AA31" s="26">
        <v>0</v>
      </c>
      <c r="AB31" s="26">
        <v>0</v>
      </c>
      <c r="AC31" s="26">
        <v>0</v>
      </c>
      <c r="AD31" s="200">
        <v>0</v>
      </c>
      <c r="AE31" s="204">
        <v>0</v>
      </c>
      <c r="AF31" s="199">
        <v>0.27785482587629312</v>
      </c>
      <c r="AG31" s="200">
        <v>0</v>
      </c>
    </row>
    <row r="32" spans="1:37" ht="31.5" x14ac:dyDescent="0.25">
      <c r="A32" s="201" t="s">
        <v>360</v>
      </c>
      <c r="B32" s="202" t="s">
        <v>361</v>
      </c>
      <c r="C32" s="200">
        <v>0</v>
      </c>
      <c r="D32" s="200">
        <v>0.86829633086341584</v>
      </c>
      <c r="E32" s="26">
        <v>0.86829633086341584</v>
      </c>
      <c r="F32" s="26">
        <v>0.86829633086341584</v>
      </c>
      <c r="G32" s="200">
        <v>0</v>
      </c>
      <c r="H32" s="26">
        <v>0</v>
      </c>
      <c r="I32" s="26">
        <v>0</v>
      </c>
      <c r="J32" s="200">
        <v>0.17365926617268321</v>
      </c>
      <c r="K32" s="26">
        <v>4</v>
      </c>
      <c r="L32" s="26">
        <v>0.17365926617268321</v>
      </c>
      <c r="M32" s="200">
        <v>4</v>
      </c>
      <c r="N32" s="200">
        <v>0</v>
      </c>
      <c r="O32" s="26">
        <v>0</v>
      </c>
      <c r="P32" s="200">
        <v>0.17365926617268321</v>
      </c>
      <c r="Q32" s="26">
        <v>4</v>
      </c>
      <c r="R32" s="200">
        <v>0</v>
      </c>
      <c r="S32" s="26">
        <v>0</v>
      </c>
      <c r="T32" s="200">
        <v>0.17365926617268321</v>
      </c>
      <c r="U32" s="26">
        <v>4</v>
      </c>
      <c r="V32" s="200">
        <v>0</v>
      </c>
      <c r="W32" s="26">
        <v>0</v>
      </c>
      <c r="X32" s="26">
        <v>0.17365926617268321</v>
      </c>
      <c r="Y32" s="200">
        <v>4</v>
      </c>
      <c r="Z32" s="200">
        <v>0</v>
      </c>
      <c r="AA32" s="26">
        <v>0</v>
      </c>
      <c r="AB32" s="26">
        <v>0</v>
      </c>
      <c r="AC32" s="26">
        <v>0</v>
      </c>
      <c r="AD32" s="200">
        <v>0</v>
      </c>
      <c r="AE32" s="204">
        <v>0</v>
      </c>
      <c r="AF32" s="199">
        <v>0.69463706469073283</v>
      </c>
      <c r="AG32" s="200">
        <v>0</v>
      </c>
    </row>
    <row r="33" spans="1:33" x14ac:dyDescent="0.25">
      <c r="A33" s="201" t="s">
        <v>362</v>
      </c>
      <c r="B33" s="202" t="s">
        <v>363</v>
      </c>
      <c r="C33" s="200">
        <v>0</v>
      </c>
      <c r="D33" s="200">
        <v>2.0839111940721979</v>
      </c>
      <c r="E33" s="26">
        <v>2.0839111940721979</v>
      </c>
      <c r="F33" s="26">
        <v>2.0839111940721979</v>
      </c>
      <c r="G33" s="200">
        <v>0</v>
      </c>
      <c r="H33" s="26">
        <v>0</v>
      </c>
      <c r="I33" s="26">
        <v>0</v>
      </c>
      <c r="J33" s="200">
        <v>0.41678223881443965</v>
      </c>
      <c r="K33" s="26">
        <v>4</v>
      </c>
      <c r="L33" s="26">
        <v>0.41678223881443965</v>
      </c>
      <c r="M33" s="200">
        <v>4</v>
      </c>
      <c r="N33" s="200">
        <v>0</v>
      </c>
      <c r="O33" s="26">
        <v>0</v>
      </c>
      <c r="P33" s="200">
        <v>0.41678223881443965</v>
      </c>
      <c r="Q33" s="26">
        <v>4</v>
      </c>
      <c r="R33" s="200">
        <v>0</v>
      </c>
      <c r="S33" s="26">
        <v>0</v>
      </c>
      <c r="T33" s="200">
        <v>0.41678223881443965</v>
      </c>
      <c r="U33" s="26">
        <v>4</v>
      </c>
      <c r="V33" s="200">
        <v>0</v>
      </c>
      <c r="W33" s="26">
        <v>0</v>
      </c>
      <c r="X33" s="26">
        <v>0.41678223881443965</v>
      </c>
      <c r="Y33" s="200">
        <v>4</v>
      </c>
      <c r="Z33" s="200">
        <v>0</v>
      </c>
      <c r="AA33" s="26">
        <v>0</v>
      </c>
      <c r="AB33" s="26">
        <v>0</v>
      </c>
      <c r="AC33" s="26">
        <v>0</v>
      </c>
      <c r="AD33" s="200">
        <v>0</v>
      </c>
      <c r="AE33" s="204">
        <v>0</v>
      </c>
      <c r="AF33" s="199">
        <v>1.6671289552577586</v>
      </c>
      <c r="AG33" s="200">
        <v>0</v>
      </c>
    </row>
    <row r="34" spans="1:33" x14ac:dyDescent="0.25">
      <c r="A34" s="201" t="s">
        <v>364</v>
      </c>
      <c r="B34" s="202" t="s">
        <v>365</v>
      </c>
      <c r="C34" s="200">
        <v>0</v>
      </c>
      <c r="D34" s="200">
        <v>0.17365926617268318</v>
      </c>
      <c r="E34" s="26">
        <v>0.17365926617268318</v>
      </c>
      <c r="F34" s="26">
        <v>0.17365926617268318</v>
      </c>
      <c r="G34" s="200">
        <v>0</v>
      </c>
      <c r="H34" s="26">
        <v>0</v>
      </c>
      <c r="I34" s="26">
        <v>0</v>
      </c>
      <c r="J34" s="200">
        <v>3.4731853234536647E-2</v>
      </c>
      <c r="K34" s="26">
        <v>4</v>
      </c>
      <c r="L34" s="26">
        <v>3.4731853234536647E-2</v>
      </c>
      <c r="M34" s="200">
        <v>4</v>
      </c>
      <c r="N34" s="200">
        <v>0</v>
      </c>
      <c r="O34" s="26">
        <v>0</v>
      </c>
      <c r="P34" s="200">
        <v>3.4731853234536647E-2</v>
      </c>
      <c r="Q34" s="26">
        <v>4</v>
      </c>
      <c r="R34" s="200">
        <v>0</v>
      </c>
      <c r="S34" s="26">
        <v>0</v>
      </c>
      <c r="T34" s="200">
        <v>3.4731853234536647E-2</v>
      </c>
      <c r="U34" s="26">
        <v>4</v>
      </c>
      <c r="V34" s="200">
        <v>0</v>
      </c>
      <c r="W34" s="26">
        <v>0</v>
      </c>
      <c r="X34" s="26">
        <v>3.4731853234536647E-2</v>
      </c>
      <c r="Y34" s="200">
        <v>4</v>
      </c>
      <c r="Z34" s="200">
        <v>0</v>
      </c>
      <c r="AA34" s="26">
        <v>0</v>
      </c>
      <c r="AB34" s="26">
        <v>0</v>
      </c>
      <c r="AC34" s="26">
        <v>0</v>
      </c>
      <c r="AD34" s="200">
        <v>0</v>
      </c>
      <c r="AE34" s="204">
        <v>0</v>
      </c>
      <c r="AF34" s="199">
        <v>0.13892741293814659</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2.1</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2.1</v>
      </c>
      <c r="Y38" s="26">
        <v>4</v>
      </c>
      <c r="Z38" s="26">
        <v>0</v>
      </c>
      <c r="AA38" s="26">
        <v>0</v>
      </c>
      <c r="AB38" s="26">
        <v>0</v>
      </c>
      <c r="AC38" s="26">
        <v>0</v>
      </c>
      <c r="AD38" s="26">
        <v>0</v>
      </c>
      <c r="AE38" s="204">
        <v>0</v>
      </c>
      <c r="AF38" s="205">
        <v>2.1</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2.1</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2.1</v>
      </c>
      <c r="Y48" s="200">
        <v>4</v>
      </c>
      <c r="Z48" s="200">
        <v>0</v>
      </c>
      <c r="AA48" s="200">
        <v>0</v>
      </c>
      <c r="AB48" s="200">
        <v>0</v>
      </c>
      <c r="AC48" s="200">
        <v>0</v>
      </c>
      <c r="AD48" s="200">
        <v>0</v>
      </c>
      <c r="AE48" s="200">
        <v>0</v>
      </c>
      <c r="AF48" s="200">
        <v>2.1</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22</v>
      </c>
      <c r="B55" s="208" t="s">
        <v>396</v>
      </c>
      <c r="C55" s="200">
        <v>0</v>
      </c>
      <c r="D55" s="200">
        <v>3.4731853234536634</v>
      </c>
      <c r="E55" s="200">
        <v>3.4731853234536634</v>
      </c>
      <c r="F55" s="200">
        <v>3.4731853234536634</v>
      </c>
      <c r="G55" s="200">
        <v>0</v>
      </c>
      <c r="H55" s="200">
        <v>0</v>
      </c>
      <c r="I55" s="200">
        <v>0</v>
      </c>
      <c r="J55" s="200">
        <v>0.69463706469073272</v>
      </c>
      <c r="K55" s="200">
        <v>4</v>
      </c>
      <c r="L55" s="200">
        <v>0.69463706469073272</v>
      </c>
      <c r="M55" s="200">
        <v>4</v>
      </c>
      <c r="N55" s="200">
        <v>0</v>
      </c>
      <c r="O55" s="200">
        <v>0</v>
      </c>
      <c r="P55" s="200">
        <v>0.69463706469073272</v>
      </c>
      <c r="Q55" s="200">
        <v>4</v>
      </c>
      <c r="R55" s="200">
        <v>0</v>
      </c>
      <c r="S55" s="200">
        <v>0</v>
      </c>
      <c r="T55" s="200">
        <v>0.69463706469073272</v>
      </c>
      <c r="U55" s="200">
        <v>4</v>
      </c>
      <c r="V55" s="200">
        <v>0</v>
      </c>
      <c r="W55" s="200">
        <v>0</v>
      </c>
      <c r="X55" s="200">
        <v>0.69463706469073272</v>
      </c>
      <c r="Y55" s="200">
        <v>4</v>
      </c>
      <c r="Z55" s="200">
        <v>0</v>
      </c>
      <c r="AA55" s="200">
        <v>0</v>
      </c>
      <c r="AB55" s="200">
        <v>0</v>
      </c>
      <c r="AC55" s="200">
        <v>0</v>
      </c>
      <c r="AD55" s="200">
        <v>0</v>
      </c>
      <c r="AE55" s="200">
        <v>0</v>
      </c>
      <c r="AF55" s="200">
        <v>2.7785482587629309</v>
      </c>
      <c r="AG55" s="200">
        <v>0</v>
      </c>
    </row>
    <row r="56" spans="1:33" x14ac:dyDescent="0.25">
      <c r="A56" s="146" t="s">
        <v>397</v>
      </c>
      <c r="B56" s="202" t="s">
        <v>398</v>
      </c>
      <c r="C56" s="26">
        <v>0</v>
      </c>
      <c r="D56" s="26">
        <v>3.4731853234536634</v>
      </c>
      <c r="E56" s="26">
        <v>3.4731853234536634</v>
      </c>
      <c r="F56" s="26">
        <v>3.4731853234536634</v>
      </c>
      <c r="G56" s="26">
        <v>0</v>
      </c>
      <c r="H56" s="26">
        <v>0</v>
      </c>
      <c r="I56" s="26">
        <v>0</v>
      </c>
      <c r="J56" s="26">
        <v>0.69463706469073272</v>
      </c>
      <c r="K56" s="26">
        <v>4</v>
      </c>
      <c r="L56" s="26">
        <v>0.69463706469073272</v>
      </c>
      <c r="M56" s="26">
        <v>4</v>
      </c>
      <c r="N56" s="26">
        <v>0</v>
      </c>
      <c r="O56" s="26">
        <v>0</v>
      </c>
      <c r="P56" s="26">
        <v>0.69463706469073272</v>
      </c>
      <c r="Q56" s="26">
        <v>4</v>
      </c>
      <c r="R56" s="26">
        <v>0</v>
      </c>
      <c r="S56" s="26">
        <v>0</v>
      </c>
      <c r="T56" s="26">
        <v>0.69463706469073272</v>
      </c>
      <c r="U56" s="26">
        <v>4</v>
      </c>
      <c r="V56" s="26">
        <v>0</v>
      </c>
      <c r="W56" s="26">
        <v>0</v>
      </c>
      <c r="X56" s="26">
        <v>0.69463706469073272</v>
      </c>
      <c r="Y56" s="26">
        <v>4</v>
      </c>
      <c r="Z56" s="26">
        <v>0</v>
      </c>
      <c r="AA56" s="26">
        <v>0</v>
      </c>
      <c r="AB56" s="26">
        <v>0</v>
      </c>
      <c r="AC56" s="26">
        <v>0</v>
      </c>
      <c r="AD56" s="26">
        <v>0</v>
      </c>
      <c r="AE56" s="26">
        <v>0</v>
      </c>
      <c r="AF56" s="200">
        <v>2.7785482587629309</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2.1</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2.1</v>
      </c>
      <c r="Y59" s="211">
        <v>4</v>
      </c>
      <c r="Z59" s="211">
        <v>0</v>
      </c>
      <c r="AA59" s="211">
        <v>0</v>
      </c>
      <c r="AB59" s="211">
        <v>0</v>
      </c>
      <c r="AC59" s="211">
        <v>0</v>
      </c>
      <c r="AD59" s="211">
        <v>0</v>
      </c>
      <c r="AE59" s="211">
        <v>0</v>
      </c>
      <c r="AF59" s="200">
        <v>2.1</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24</v>
      </c>
      <c r="B64" s="220" t="s">
        <v>410</v>
      </c>
      <c r="C64" s="221">
        <v>0</v>
      </c>
      <c r="D64" s="221">
        <v>3.4731853234536634</v>
      </c>
      <c r="E64" s="221">
        <v>3.4731853234536634</v>
      </c>
      <c r="F64" s="221">
        <v>3.4731853234536634</v>
      </c>
      <c r="G64" s="221">
        <v>0</v>
      </c>
      <c r="H64" s="221">
        <v>0</v>
      </c>
      <c r="I64" s="221">
        <v>0</v>
      </c>
      <c r="J64" s="221">
        <v>0.69463706469073272</v>
      </c>
      <c r="K64" s="221">
        <v>4</v>
      </c>
      <c r="L64" s="221">
        <v>0.69463706469073272</v>
      </c>
      <c r="M64" s="221">
        <v>4</v>
      </c>
      <c r="N64" s="221">
        <v>0</v>
      </c>
      <c r="O64" s="221">
        <v>0</v>
      </c>
      <c r="P64" s="221">
        <v>0.69463706469073272</v>
      </c>
      <c r="Q64" s="221">
        <v>4</v>
      </c>
      <c r="R64" s="221">
        <v>0</v>
      </c>
      <c r="S64" s="221">
        <v>0</v>
      </c>
      <c r="T64" s="221">
        <v>0.69463706469073272</v>
      </c>
      <c r="U64" s="221">
        <v>4</v>
      </c>
      <c r="V64" s="221">
        <v>0</v>
      </c>
      <c r="W64" s="221">
        <v>0</v>
      </c>
      <c r="X64" s="221">
        <v>0.69463706469073272</v>
      </c>
      <c r="Y64" s="221">
        <v>4</v>
      </c>
      <c r="Z64" s="221">
        <v>0</v>
      </c>
      <c r="AA64" s="221">
        <v>0</v>
      </c>
      <c r="AB64" s="221">
        <v>0</v>
      </c>
      <c r="AC64" s="221">
        <v>0</v>
      </c>
      <c r="AD64" s="221">
        <v>0</v>
      </c>
      <c r="AE64" s="221">
        <v>0</v>
      </c>
      <c r="AF64" s="200">
        <v>2.7785482587629309</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ВЛ 0,4 кВ от ПС УТ-18 (замена неизолирвоанного провода на СИП, замена опор), L-2,1км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535</v>
      </c>
      <c r="C26" s="157" t="s">
        <v>536</v>
      </c>
      <c r="D26" s="157">
        <v>2029</v>
      </c>
      <c r="E26" s="157" t="s">
        <v>84</v>
      </c>
      <c r="F26" s="157" t="s">
        <v>84</v>
      </c>
      <c r="G26" s="157">
        <v>0</v>
      </c>
      <c r="H26" s="157" t="s">
        <v>84</v>
      </c>
      <c r="I26" s="157">
        <v>0</v>
      </c>
      <c r="J26" s="157" t="s">
        <v>84</v>
      </c>
      <c r="K26" s="157" t="s">
        <v>84</v>
      </c>
      <c r="L26" s="157">
        <v>0</v>
      </c>
      <c r="M26" s="157" t="s">
        <v>84</v>
      </c>
      <c r="N26" s="157">
        <v>0</v>
      </c>
      <c r="O26" s="157" t="s">
        <v>537</v>
      </c>
      <c r="P26" s="157" t="s">
        <v>537</v>
      </c>
      <c r="Q26" s="157" t="s">
        <v>537</v>
      </c>
      <c r="R26" s="157" t="s">
        <v>537</v>
      </c>
      <c r="S26" s="157" t="s">
        <v>537</v>
      </c>
      <c r="T26" s="157" t="s">
        <v>537</v>
      </c>
      <c r="U26" s="157" t="s">
        <v>537</v>
      </c>
      <c r="V26" s="157" t="s">
        <v>537</v>
      </c>
      <c r="W26" s="157" t="s">
        <v>537</v>
      </c>
      <c r="X26" s="157" t="s">
        <v>537</v>
      </c>
      <c r="Y26" s="157" t="s">
        <v>537</v>
      </c>
      <c r="Z26" s="157" t="s">
        <v>537</v>
      </c>
      <c r="AA26" s="157" t="s">
        <v>537</v>
      </c>
      <c r="AB26" s="157" t="s">
        <v>537</v>
      </c>
      <c r="AC26" s="157" t="s">
        <v>537</v>
      </c>
      <c r="AD26" s="157" t="s">
        <v>537</v>
      </c>
      <c r="AE26" s="157" t="s">
        <v>537</v>
      </c>
      <c r="AF26" s="157" t="s">
        <v>537</v>
      </c>
      <c r="AG26" s="157" t="s">
        <v>537</v>
      </c>
      <c r="AH26" s="157" t="s">
        <v>537</v>
      </c>
      <c r="AI26" s="157" t="s">
        <v>537</v>
      </c>
      <c r="AJ26" s="157" t="s">
        <v>537</v>
      </c>
      <c r="AK26" s="157" t="s">
        <v>537</v>
      </c>
      <c r="AL26" s="157" t="s">
        <v>537</v>
      </c>
      <c r="AM26" s="157" t="s">
        <v>537</v>
      </c>
      <c r="AN26" s="157" t="s">
        <v>537</v>
      </c>
      <c r="AO26" s="157" t="s">
        <v>537</v>
      </c>
      <c r="AP26" s="157" t="s">
        <v>537</v>
      </c>
      <c r="AQ26" s="158" t="s">
        <v>537</v>
      </c>
      <c r="AR26" s="157" t="s">
        <v>537</v>
      </c>
      <c r="AS26" s="157" t="s">
        <v>537</v>
      </c>
      <c r="AT26" s="157" t="s">
        <v>537</v>
      </c>
      <c r="AU26" s="157" t="s">
        <v>537</v>
      </c>
      <c r="AV26" s="157" t="s">
        <v>537</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O_К2_13</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УТ-18 (замена неизолирвоанного провода на СИП, замена опор), L-2,1км</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538</v>
      </c>
    </row>
    <row r="22" spans="1:2" s="134" customFormat="1" ht="16.5" thickBot="1" x14ac:dyDescent="0.3">
      <c r="A22" s="167" t="s">
        <v>470</v>
      </c>
      <c r="B22" s="168" t="s">
        <v>539</v>
      </c>
    </row>
    <row r="23" spans="1:2" s="134" customFormat="1" ht="16.5" thickBot="1" x14ac:dyDescent="0.3">
      <c r="A23" s="167" t="s">
        <v>471</v>
      </c>
      <c r="B23" s="168" t="s">
        <v>536</v>
      </c>
    </row>
    <row r="24" spans="1:2" s="134" customFormat="1" ht="16.5" thickBot="1" x14ac:dyDescent="0.3">
      <c r="A24" s="167" t="s">
        <v>472</v>
      </c>
      <c r="B24" s="168" t="s">
        <v>540</v>
      </c>
    </row>
    <row r="25" spans="1:2" s="134" customFormat="1" ht="16.5" thickBot="1" x14ac:dyDescent="0.3">
      <c r="A25" s="169" t="s">
        <v>473</v>
      </c>
      <c r="B25" s="168">
        <v>2029</v>
      </c>
    </row>
    <row r="26" spans="1:2" s="134" customFormat="1" ht="16.5" thickBot="1" x14ac:dyDescent="0.3">
      <c r="A26" s="170" t="s">
        <v>474</v>
      </c>
      <c r="B26" s="168" t="s">
        <v>541</v>
      </c>
    </row>
    <row r="27" spans="1:2" s="134" customFormat="1" ht="29.25" thickBot="1" x14ac:dyDescent="0.3">
      <c r="A27" s="171" t="s">
        <v>475</v>
      </c>
      <c r="B27" s="172">
        <v>4.1678223881443959</v>
      </c>
    </row>
    <row r="28" spans="1:2" s="134" customFormat="1" ht="16.5" thickBot="1" x14ac:dyDescent="0.3">
      <c r="A28" s="173" t="s">
        <v>476</v>
      </c>
      <c r="B28" s="172" t="s">
        <v>542</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543</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544</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544</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545</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545</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535</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546</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547</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548</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ВЛ 0,4 кВ от ПС УТ-18 (замена неизолирвоанного провода на СИП, замена опор), L-2,1км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ВЛ 0,4 кВ от ПС УТ-18 (замена неизолирвоанного провода на СИП, замена опор), L-2,1км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УТ-18 (замена неизолирвоанного провода на СИП, замена опор), L-2,1км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523</v>
      </c>
      <c r="C25" s="17" t="s">
        <v>523</v>
      </c>
      <c r="D25" s="17" t="s">
        <v>524</v>
      </c>
      <c r="E25" s="17" t="s">
        <v>523</v>
      </c>
      <c r="F25" s="17">
        <v>0.4</v>
      </c>
      <c r="G25" s="17">
        <v>0.4</v>
      </c>
      <c r="H25" s="17">
        <v>0.4</v>
      </c>
      <c r="I25" s="17">
        <v>0.4</v>
      </c>
      <c r="J25" s="17">
        <v>1989</v>
      </c>
      <c r="K25" s="17">
        <v>1</v>
      </c>
      <c r="L25" s="17">
        <v>1</v>
      </c>
      <c r="M25" s="17" t="s">
        <v>525</v>
      </c>
      <c r="N25" s="17" t="s">
        <v>526</v>
      </c>
      <c r="O25" s="17" t="s">
        <v>527</v>
      </c>
      <c r="P25" s="17" t="s">
        <v>528</v>
      </c>
      <c r="Q25" s="17">
        <v>0.85</v>
      </c>
      <c r="R25" s="17">
        <v>0.85</v>
      </c>
      <c r="S25" s="17" t="s">
        <v>86</v>
      </c>
      <c r="T25" s="17" t="s">
        <v>86</v>
      </c>
      <c r="U25" s="17" t="s">
        <v>86</v>
      </c>
      <c r="V25" s="17" t="s">
        <v>529</v>
      </c>
      <c r="W25" s="17" t="s">
        <v>530</v>
      </c>
      <c r="X25" s="17" t="s">
        <v>531</v>
      </c>
      <c r="Y25" s="17" t="s">
        <v>532</v>
      </c>
      <c r="Z25" s="17" t="s">
        <v>84</v>
      </c>
      <c r="AA25" s="17" t="s">
        <v>84</v>
      </c>
    </row>
    <row r="26" spans="1:27" s="36" customFormat="1" ht="12.75" x14ac:dyDescent="0.2">
      <c r="A26" s="44"/>
      <c r="B26" s="44" t="s">
        <v>533</v>
      </c>
      <c r="C26" s="44" t="s">
        <v>533</v>
      </c>
      <c r="D26" s="36" t="s">
        <v>524</v>
      </c>
      <c r="E26" s="36" t="s">
        <v>533</v>
      </c>
      <c r="F26" s="36">
        <v>0.4</v>
      </c>
      <c r="G26" s="36">
        <v>0.4</v>
      </c>
      <c r="H26" s="36">
        <v>0.4</v>
      </c>
      <c r="I26" s="36">
        <v>0.4</v>
      </c>
      <c r="J26" s="36">
        <v>2001</v>
      </c>
      <c r="K26" s="36">
        <v>1</v>
      </c>
      <c r="L26" s="36">
        <v>1</v>
      </c>
      <c r="M26" s="36" t="s">
        <v>525</v>
      </c>
      <c r="N26" s="36" t="s">
        <v>526</v>
      </c>
      <c r="O26" s="36" t="s">
        <v>527</v>
      </c>
      <c r="P26" s="36" t="s">
        <v>528</v>
      </c>
      <c r="Q26" s="36">
        <v>0.55000000000000004</v>
      </c>
      <c r="R26" s="36">
        <v>0.55000000000000004</v>
      </c>
      <c r="S26" s="36" t="s">
        <v>86</v>
      </c>
      <c r="T26" s="36" t="s">
        <v>86</v>
      </c>
      <c r="U26" s="36" t="s">
        <v>86</v>
      </c>
      <c r="V26" s="36" t="s">
        <v>529</v>
      </c>
      <c r="W26" s="36" t="s">
        <v>530</v>
      </c>
      <c r="X26" s="36" t="s">
        <v>534</v>
      </c>
      <c r="Y26" s="36" t="s">
        <v>532</v>
      </c>
      <c r="Z26" s="36" t="s">
        <v>84</v>
      </c>
      <c r="AA26" s="36" t="s">
        <v>84</v>
      </c>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O_К2_13</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УТ-18 (замена неизолирвоанного провода на СИП, замена опор), L-2,1км</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560</v>
      </c>
    </row>
    <row r="23" spans="1:3" ht="42.75" customHeight="1" x14ac:dyDescent="0.25">
      <c r="A23" s="49" t="s">
        <v>16</v>
      </c>
      <c r="B23" s="50" t="s">
        <v>138</v>
      </c>
      <c r="C23" s="25" t="s">
        <v>538</v>
      </c>
    </row>
    <row r="24" spans="1:3" ht="63" customHeight="1" x14ac:dyDescent="0.25">
      <c r="A24" s="49" t="s">
        <v>18</v>
      </c>
      <c r="B24" s="50" t="s">
        <v>139</v>
      </c>
      <c r="C24" s="25" t="s">
        <v>540</v>
      </c>
    </row>
    <row r="25" spans="1:3" ht="63" customHeight="1" x14ac:dyDescent="0.25">
      <c r="A25" s="49" t="s">
        <v>20</v>
      </c>
      <c r="B25" s="50" t="s">
        <v>140</v>
      </c>
      <c r="C25" s="25" t="s">
        <v>190</v>
      </c>
    </row>
    <row r="26" spans="1:3" ht="42.75" customHeight="1" x14ac:dyDescent="0.25">
      <c r="A26" s="49" t="s">
        <v>22</v>
      </c>
      <c r="B26" s="50" t="s">
        <v>141</v>
      </c>
      <c r="C26" s="25" t="s">
        <v>561</v>
      </c>
    </row>
    <row r="27" spans="1:3" ht="42.75" customHeight="1" x14ac:dyDescent="0.25">
      <c r="A27" s="49" t="s">
        <v>24</v>
      </c>
      <c r="B27" s="50" t="s">
        <v>142</v>
      </c>
      <c r="C27" s="25" t="s">
        <v>562</v>
      </c>
    </row>
    <row r="28" spans="1:3" ht="42.75" customHeight="1" x14ac:dyDescent="0.25">
      <c r="A28" s="49" t="s">
        <v>26</v>
      </c>
      <c r="B28" s="50" t="s">
        <v>143</v>
      </c>
      <c r="C28" s="25">
        <v>2025</v>
      </c>
    </row>
    <row r="29" spans="1:3" ht="42.75" customHeight="1" x14ac:dyDescent="0.25">
      <c r="A29" s="49" t="s">
        <v>28</v>
      </c>
      <c r="B29" s="47" t="s">
        <v>144</v>
      </c>
      <c r="C29" s="25">
        <v>2029</v>
      </c>
    </row>
    <row r="30" spans="1:3" ht="42.75" customHeight="1" x14ac:dyDescent="0.25">
      <c r="A30" s="49" t="s">
        <v>30</v>
      </c>
      <c r="B30" s="47" t="s">
        <v>145</v>
      </c>
      <c r="C30" s="25"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ВЛ 0,4 кВ от ПС УТ-18 (замена неизолирвоанного провода на СИП, замена опор), L-2,1км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УТ-18 (замена неизолирвоанного провода на СИП, замена опор), L-2,1км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 0,4 кВ от ПС УТ-18 (замена неизолирвоанного провода на СИП, замена опор), L-2,1км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3473185.3234536634</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18453545.076396838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99233.866384390378</v>
      </c>
      <c r="E65" s="109">
        <f t="shared" si="10"/>
        <v>99233.866384390378</v>
      </c>
      <c r="F65" s="109">
        <f t="shared" si="10"/>
        <v>99233.866384390378</v>
      </c>
      <c r="G65" s="109">
        <f t="shared" si="10"/>
        <v>99233.866384390378</v>
      </c>
      <c r="H65" s="109">
        <f t="shared" si="10"/>
        <v>99233.866384390378</v>
      </c>
      <c r="I65" s="109">
        <f t="shared" si="10"/>
        <v>99233.866384390378</v>
      </c>
      <c r="J65" s="109">
        <f t="shared" si="10"/>
        <v>99233.866384390378</v>
      </c>
      <c r="K65" s="109">
        <f t="shared" si="10"/>
        <v>99233.866384390378</v>
      </c>
      <c r="L65" s="109">
        <f t="shared" si="10"/>
        <v>99233.866384390378</v>
      </c>
      <c r="M65" s="109">
        <f t="shared" si="10"/>
        <v>99233.866384390378</v>
      </c>
      <c r="N65" s="109">
        <f t="shared" si="10"/>
        <v>99233.866384390378</v>
      </c>
      <c r="O65" s="109">
        <f t="shared" si="10"/>
        <v>99233.866384390378</v>
      </c>
      <c r="P65" s="109">
        <f t="shared" si="10"/>
        <v>99233.866384390378</v>
      </c>
      <c r="Q65" s="109">
        <f t="shared" si="10"/>
        <v>99233.866384390378</v>
      </c>
      <c r="R65" s="109">
        <f t="shared" si="10"/>
        <v>99233.866384390378</v>
      </c>
      <c r="S65" s="109">
        <f t="shared" si="10"/>
        <v>99233.866384390378</v>
      </c>
      <c r="T65" s="109">
        <f t="shared" si="10"/>
        <v>99233.866384390378</v>
      </c>
      <c r="U65" s="109">
        <f t="shared" si="10"/>
        <v>99233.866384390378</v>
      </c>
      <c r="V65" s="109">
        <f t="shared" si="10"/>
        <v>99233.866384390378</v>
      </c>
      <c r="W65" s="109">
        <f t="shared" si="10"/>
        <v>99233.866384390378</v>
      </c>
    </row>
    <row r="66" spans="1:23" ht="11.25" customHeight="1" x14ac:dyDescent="0.25">
      <c r="A66" s="74" t="s">
        <v>238</v>
      </c>
      <c r="B66" s="109">
        <f>IF(AND(B45&gt;$B$92,B45&lt;=$B$92+$B$27),B65,0)</f>
        <v>0</v>
      </c>
      <c r="C66" s="109">
        <f t="shared" ref="C66:W66" si="11">IF(AND(C45&gt;$B$92,C45&lt;=$B$92+$B$27),C65+B66,0)</f>
        <v>0</v>
      </c>
      <c r="D66" s="109">
        <f t="shared" si="11"/>
        <v>99233.866384390378</v>
      </c>
      <c r="E66" s="109">
        <f t="shared" si="11"/>
        <v>198467.73276878076</v>
      </c>
      <c r="F66" s="109">
        <f t="shared" si="11"/>
        <v>297701.59915317112</v>
      </c>
      <c r="G66" s="109">
        <f t="shared" si="11"/>
        <v>396935.46553756151</v>
      </c>
      <c r="H66" s="109">
        <f t="shared" si="11"/>
        <v>496169.3319219519</v>
      </c>
      <c r="I66" s="109">
        <f t="shared" si="11"/>
        <v>595403.19830634224</v>
      </c>
      <c r="J66" s="109">
        <f t="shared" si="11"/>
        <v>694637.06469073263</v>
      </c>
      <c r="K66" s="109">
        <f t="shared" si="11"/>
        <v>793870.93107512302</v>
      </c>
      <c r="L66" s="109">
        <f t="shared" si="11"/>
        <v>893104.79745951341</v>
      </c>
      <c r="M66" s="109">
        <f t="shared" si="11"/>
        <v>992338.66384390381</v>
      </c>
      <c r="N66" s="109">
        <f t="shared" si="11"/>
        <v>1091572.5302282942</v>
      </c>
      <c r="O66" s="109">
        <f t="shared" si="11"/>
        <v>1190806.3966126845</v>
      </c>
      <c r="P66" s="109">
        <f t="shared" si="11"/>
        <v>1290040.2629970748</v>
      </c>
      <c r="Q66" s="109">
        <f t="shared" si="11"/>
        <v>1389274.129381465</v>
      </c>
      <c r="R66" s="109">
        <f t="shared" si="11"/>
        <v>1488507.9957658553</v>
      </c>
      <c r="S66" s="109">
        <f t="shared" si="11"/>
        <v>1587741.8621502456</v>
      </c>
      <c r="T66" s="109">
        <f t="shared" si="11"/>
        <v>1686975.7285346359</v>
      </c>
      <c r="U66" s="109">
        <f t="shared" si="11"/>
        <v>1786209.5949190261</v>
      </c>
      <c r="V66" s="109">
        <f t="shared" si="11"/>
        <v>1885443.4613034164</v>
      </c>
      <c r="W66" s="109">
        <f t="shared" si="11"/>
        <v>1984677.3276878067</v>
      </c>
    </row>
    <row r="67" spans="1:23" ht="25.5" customHeight="1" x14ac:dyDescent="0.25">
      <c r="A67" s="110" t="s">
        <v>239</v>
      </c>
      <c r="B67" s="106">
        <f t="shared" ref="B67:W67" si="12">B64-B65</f>
        <v>0</v>
      </c>
      <c r="C67" s="106">
        <f t="shared" si="12"/>
        <v>1867174.4212495829</v>
      </c>
      <c r="D67" s="106">
        <f>D64-D65</f>
        <v>1898796.7580782997</v>
      </c>
      <c r="E67" s="106">
        <f t="shared" si="12"/>
        <v>2094522.692447579</v>
      </c>
      <c r="F67" s="106">
        <f t="shared" si="12"/>
        <v>2309722.9702502335</v>
      </c>
      <c r="G67" s="106">
        <f t="shared" si="12"/>
        <v>2546362.7553577521</v>
      </c>
      <c r="H67" s="106">
        <f t="shared" si="12"/>
        <v>2806607.9291534349</v>
      </c>
      <c r="I67" s="106">
        <f t="shared" si="12"/>
        <v>3092845.8007091586</v>
      </c>
      <c r="J67" s="106">
        <f t="shared" si="12"/>
        <v>3407707.9718019171</v>
      </c>
      <c r="K67" s="106">
        <f t="shared" si="12"/>
        <v>3754095.5824990347</v>
      </c>
      <c r="L67" s="106">
        <f t="shared" si="12"/>
        <v>4135207.1868152809</v>
      </c>
      <c r="M67" s="106">
        <f t="shared" si="12"/>
        <v>4554569.5342340767</v>
      </c>
      <c r="N67" s="106">
        <f t="shared" si="12"/>
        <v>5016071.5619556485</v>
      </c>
      <c r="O67" s="106">
        <f t="shared" si="12"/>
        <v>5524001.9348822776</v>
      </c>
      <c r="P67" s="106">
        <f t="shared" si="12"/>
        <v>6083090.5059018908</v>
      </c>
      <c r="Q67" s="106">
        <f t="shared" si="12"/>
        <v>6698554.1083471179</v>
      </c>
      <c r="R67" s="106">
        <f t="shared" si="12"/>
        <v>7376147.1359879542</v>
      </c>
      <c r="S67" s="106">
        <f t="shared" si="12"/>
        <v>8122217.4140046667</v>
      </c>
      <c r="T67" s="106">
        <f t="shared" si="12"/>
        <v>8943767.9175732322</v>
      </c>
      <c r="U67" s="106">
        <f t="shared" si="12"/>
        <v>9848524.9535204638</v>
      </c>
      <c r="V67" s="106">
        <f t="shared" si="12"/>
        <v>10845013.485569213</v>
      </c>
      <c r="W67" s="106">
        <f t="shared" si="12"/>
        <v>11942640.355659764</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1898796.7580782997</v>
      </c>
      <c r="E69" s="105">
        <f>E67+E68</f>
        <v>2094522.692447579</v>
      </c>
      <c r="F69" s="105">
        <f t="shared" ref="F69:W69" si="14">F67-F68</f>
        <v>2309722.9702502335</v>
      </c>
      <c r="G69" s="105">
        <f t="shared" si="14"/>
        <v>2546362.7553577521</v>
      </c>
      <c r="H69" s="105">
        <f t="shared" si="14"/>
        <v>2806607.9291534349</v>
      </c>
      <c r="I69" s="105">
        <f t="shared" si="14"/>
        <v>3092845.8007091586</v>
      </c>
      <c r="J69" s="105">
        <f t="shared" si="14"/>
        <v>3407707.9718019171</v>
      </c>
      <c r="K69" s="105">
        <f t="shared" si="14"/>
        <v>3754095.5824990347</v>
      </c>
      <c r="L69" s="105">
        <f t="shared" si="14"/>
        <v>4135207.1868152809</v>
      </c>
      <c r="M69" s="105">
        <f t="shared" si="14"/>
        <v>4554569.5342340767</v>
      </c>
      <c r="N69" s="105">
        <f t="shared" si="14"/>
        <v>5016071.5619556485</v>
      </c>
      <c r="O69" s="105">
        <f t="shared" si="14"/>
        <v>5524001.9348822776</v>
      </c>
      <c r="P69" s="105">
        <f t="shared" si="14"/>
        <v>6083090.5059018908</v>
      </c>
      <c r="Q69" s="105">
        <f t="shared" si="14"/>
        <v>6698554.1083471179</v>
      </c>
      <c r="R69" s="105">
        <f t="shared" si="14"/>
        <v>7376147.1359879542</v>
      </c>
      <c r="S69" s="105">
        <f t="shared" si="14"/>
        <v>8122217.4140046667</v>
      </c>
      <c r="T69" s="105">
        <f t="shared" si="14"/>
        <v>8943767.9175732322</v>
      </c>
      <c r="U69" s="105">
        <f t="shared" si="14"/>
        <v>9848524.9535204638</v>
      </c>
      <c r="V69" s="105">
        <f t="shared" si="14"/>
        <v>10845013.485569213</v>
      </c>
      <c r="W69" s="105">
        <f t="shared" si="14"/>
        <v>11942640.355659764</v>
      </c>
    </row>
    <row r="70" spans="1:23" ht="12" customHeight="1" x14ac:dyDescent="0.25">
      <c r="A70" s="74" t="s">
        <v>209</v>
      </c>
      <c r="B70" s="102">
        <f t="shared" ref="B70:W70" si="15">-IF(B69&gt;0, B69*$B$35, 0)</f>
        <v>0</v>
      </c>
      <c r="C70" s="102">
        <f t="shared" si="15"/>
        <v>-373434.88424991659</v>
      </c>
      <c r="D70" s="102">
        <f t="shared" si="15"/>
        <v>-379759.35161565995</v>
      </c>
      <c r="E70" s="102">
        <f t="shared" si="15"/>
        <v>-418904.53848951583</v>
      </c>
      <c r="F70" s="102">
        <f t="shared" si="15"/>
        <v>-461944.59405004676</v>
      </c>
      <c r="G70" s="102">
        <f t="shared" si="15"/>
        <v>-509272.55107155046</v>
      </c>
      <c r="H70" s="102">
        <f t="shared" si="15"/>
        <v>-561321.58583068696</v>
      </c>
      <c r="I70" s="102">
        <f t="shared" si="15"/>
        <v>-618569.16014183173</v>
      </c>
      <c r="J70" s="102">
        <f t="shared" si="15"/>
        <v>-681541.59436038346</v>
      </c>
      <c r="K70" s="102">
        <f t="shared" si="15"/>
        <v>-750819.11649980699</v>
      </c>
      <c r="L70" s="102">
        <f t="shared" si="15"/>
        <v>-827041.43736305623</v>
      </c>
      <c r="M70" s="102">
        <f t="shared" si="15"/>
        <v>-910913.90684681537</v>
      </c>
      <c r="N70" s="102">
        <f t="shared" si="15"/>
        <v>-1003214.3123911298</v>
      </c>
      <c r="O70" s="102">
        <f t="shared" si="15"/>
        <v>-1104800.3869764556</v>
      </c>
      <c r="P70" s="102">
        <f t="shared" si="15"/>
        <v>-1216618.1011803781</v>
      </c>
      <c r="Q70" s="102">
        <f t="shared" si="15"/>
        <v>-1339710.8216694237</v>
      </c>
      <c r="R70" s="102">
        <f t="shared" si="15"/>
        <v>-1475229.4271975909</v>
      </c>
      <c r="S70" s="102">
        <f t="shared" si="15"/>
        <v>-1624443.4828009335</v>
      </c>
      <c r="T70" s="102">
        <f t="shared" si="15"/>
        <v>-1788753.5835146466</v>
      </c>
      <c r="U70" s="102">
        <f t="shared" si="15"/>
        <v>-1969704.9907040929</v>
      </c>
      <c r="V70" s="102">
        <f t="shared" si="15"/>
        <v>-2169002.6971138427</v>
      </c>
      <c r="W70" s="102">
        <f t="shared" si="15"/>
        <v>-2388528.071131953</v>
      </c>
    </row>
    <row r="71" spans="1:23" ht="12.75" customHeight="1" thickBot="1" x14ac:dyDescent="0.3">
      <c r="A71" s="111" t="s">
        <v>242</v>
      </c>
      <c r="B71" s="112">
        <f t="shared" ref="B71:W71" si="16">B69+B70</f>
        <v>0</v>
      </c>
      <c r="C71" s="112">
        <f>C69+C70</f>
        <v>1493739.5369996664</v>
      </c>
      <c r="D71" s="112">
        <f t="shared" si="16"/>
        <v>1519037.4064626398</v>
      </c>
      <c r="E71" s="112">
        <f t="shared" si="16"/>
        <v>1675618.1539580631</v>
      </c>
      <c r="F71" s="112">
        <f t="shared" si="16"/>
        <v>1847778.3762001868</v>
      </c>
      <c r="G71" s="112">
        <f t="shared" si="16"/>
        <v>2037090.2042862016</v>
      </c>
      <c r="H71" s="112">
        <f t="shared" si="16"/>
        <v>2245286.3433227479</v>
      </c>
      <c r="I71" s="112">
        <f t="shared" si="16"/>
        <v>2474276.6405673269</v>
      </c>
      <c r="J71" s="112">
        <f t="shared" si="16"/>
        <v>2726166.3774415338</v>
      </c>
      <c r="K71" s="112">
        <f t="shared" si="16"/>
        <v>3003276.4659992279</v>
      </c>
      <c r="L71" s="112">
        <f t="shared" si="16"/>
        <v>3308165.7494522249</v>
      </c>
      <c r="M71" s="112">
        <f t="shared" si="16"/>
        <v>3643655.6273872615</v>
      </c>
      <c r="N71" s="112">
        <f t="shared" si="16"/>
        <v>4012857.2495645187</v>
      </c>
      <c r="O71" s="112">
        <f t="shared" si="16"/>
        <v>4419201.5479058223</v>
      </c>
      <c r="P71" s="112">
        <f t="shared" si="16"/>
        <v>4866472.4047215125</v>
      </c>
      <c r="Q71" s="112">
        <f t="shared" si="16"/>
        <v>5358843.2866776939</v>
      </c>
      <c r="R71" s="112">
        <f t="shared" si="16"/>
        <v>5900917.7087903637</v>
      </c>
      <c r="S71" s="112">
        <f t="shared" si="16"/>
        <v>6497773.9312037332</v>
      </c>
      <c r="T71" s="112">
        <f t="shared" si="16"/>
        <v>7155014.3340585856</v>
      </c>
      <c r="U71" s="112">
        <f t="shared" si="16"/>
        <v>7878819.9628163707</v>
      </c>
      <c r="V71" s="112">
        <f t="shared" si="16"/>
        <v>8676010.7884553708</v>
      </c>
      <c r="W71" s="112">
        <f t="shared" si="16"/>
        <v>9554112.2845278122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1898796.7580782997</v>
      </c>
      <c r="E74" s="106">
        <f t="shared" si="18"/>
        <v>2094522.692447579</v>
      </c>
      <c r="F74" s="106">
        <f t="shared" si="18"/>
        <v>2309722.9702502335</v>
      </c>
      <c r="G74" s="106">
        <f t="shared" si="18"/>
        <v>2546362.7553577521</v>
      </c>
      <c r="H74" s="106">
        <f t="shared" si="18"/>
        <v>2806607.9291534349</v>
      </c>
      <c r="I74" s="106">
        <f t="shared" si="18"/>
        <v>3092845.8007091586</v>
      </c>
      <c r="J74" s="106">
        <f t="shared" si="18"/>
        <v>3407707.9718019171</v>
      </c>
      <c r="K74" s="106">
        <f t="shared" si="18"/>
        <v>3754095.5824990347</v>
      </c>
      <c r="L74" s="106">
        <f t="shared" si="18"/>
        <v>4135207.1868152809</v>
      </c>
      <c r="M74" s="106">
        <f t="shared" si="18"/>
        <v>4554569.5342340767</v>
      </c>
      <c r="N74" s="106">
        <f t="shared" si="18"/>
        <v>5016071.5619556485</v>
      </c>
      <c r="O74" s="106">
        <f t="shared" si="18"/>
        <v>5524001.9348822776</v>
      </c>
      <c r="P74" s="106">
        <f t="shared" si="18"/>
        <v>6083090.5059018908</v>
      </c>
      <c r="Q74" s="106">
        <f t="shared" si="18"/>
        <v>6698554.1083471179</v>
      </c>
      <c r="R74" s="106">
        <f t="shared" si="18"/>
        <v>7376147.1359879542</v>
      </c>
      <c r="S74" s="106">
        <f t="shared" si="18"/>
        <v>8122217.4140046667</v>
      </c>
      <c r="T74" s="106">
        <f t="shared" si="18"/>
        <v>8943767.9175732322</v>
      </c>
      <c r="U74" s="106">
        <f t="shared" si="18"/>
        <v>9848524.9535204638</v>
      </c>
      <c r="V74" s="106">
        <f t="shared" si="18"/>
        <v>10845013.485569213</v>
      </c>
      <c r="W74" s="106">
        <f t="shared" si="18"/>
        <v>11942640.355659764</v>
      </c>
    </row>
    <row r="75" spans="1:23" ht="12" customHeight="1" x14ac:dyDescent="0.25">
      <c r="A75" s="74" t="s">
        <v>237</v>
      </c>
      <c r="B75" s="102">
        <f t="shared" ref="B75:W75" si="19">B65</f>
        <v>0</v>
      </c>
      <c r="C75" s="102">
        <f t="shared" si="19"/>
        <v>0</v>
      </c>
      <c r="D75" s="102">
        <f t="shared" si="19"/>
        <v>99233.866384390378</v>
      </c>
      <c r="E75" s="102">
        <f t="shared" si="19"/>
        <v>99233.866384390378</v>
      </c>
      <c r="F75" s="102">
        <f t="shared" si="19"/>
        <v>99233.866384390378</v>
      </c>
      <c r="G75" s="102">
        <f t="shared" si="19"/>
        <v>99233.866384390378</v>
      </c>
      <c r="H75" s="102">
        <f t="shared" si="19"/>
        <v>99233.866384390378</v>
      </c>
      <c r="I75" s="102">
        <f t="shared" si="19"/>
        <v>99233.866384390378</v>
      </c>
      <c r="J75" s="102">
        <f t="shared" si="19"/>
        <v>99233.866384390378</v>
      </c>
      <c r="K75" s="102">
        <f t="shared" si="19"/>
        <v>99233.866384390378</v>
      </c>
      <c r="L75" s="102">
        <f t="shared" si="19"/>
        <v>99233.866384390378</v>
      </c>
      <c r="M75" s="102">
        <f t="shared" si="19"/>
        <v>99233.866384390378</v>
      </c>
      <c r="N75" s="102">
        <f t="shared" si="19"/>
        <v>99233.866384390378</v>
      </c>
      <c r="O75" s="102">
        <f t="shared" si="19"/>
        <v>99233.866384390378</v>
      </c>
      <c r="P75" s="102">
        <f t="shared" si="19"/>
        <v>99233.866384390378</v>
      </c>
      <c r="Q75" s="102">
        <f t="shared" si="19"/>
        <v>99233.866384390378</v>
      </c>
      <c r="R75" s="102">
        <f t="shared" si="19"/>
        <v>99233.866384390378</v>
      </c>
      <c r="S75" s="102">
        <f t="shared" si="19"/>
        <v>99233.866384390378</v>
      </c>
      <c r="T75" s="102">
        <f t="shared" si="19"/>
        <v>99233.866384390378</v>
      </c>
      <c r="U75" s="102">
        <f t="shared" si="19"/>
        <v>99233.866384390378</v>
      </c>
      <c r="V75" s="102">
        <f t="shared" si="19"/>
        <v>99233.866384390378</v>
      </c>
      <c r="W75" s="102">
        <f t="shared" si="19"/>
        <v>99233.866384390378</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-379759.35161565995</v>
      </c>
      <c r="E77" s="109">
        <f>IF(SUM($B$70:E70)+SUM($B$77:D77)&gt;0,0,SUM($B$70:E70)-SUM($B$77:D77))</f>
        <v>-418904.53848951578</v>
      </c>
      <c r="F77" s="109">
        <f>IF(SUM($B$70:F70)+SUM($B$77:E77)&gt;0,0,SUM($B$70:F70)-SUM($B$77:E77))</f>
        <v>-461944.59405004676</v>
      </c>
      <c r="G77" s="109">
        <f>IF(SUM($B$70:G70)+SUM($B$77:F77)&gt;0,0,SUM($B$70:G70)-SUM($B$77:F77))</f>
        <v>-509272.5510715507</v>
      </c>
      <c r="H77" s="109">
        <f>IF(SUM($B$70:H70)+SUM($B$77:G77)&gt;0,0,SUM($B$70:H70)-SUM($B$77:G77))</f>
        <v>-561321.58583068708</v>
      </c>
      <c r="I77" s="109">
        <f>IF(SUM($B$70:I70)+SUM($B$77:H77)&gt;0,0,SUM($B$70:I70)-SUM($B$77:H77))</f>
        <v>-618569.16014183173</v>
      </c>
      <c r="J77" s="109">
        <f>IF(SUM($B$70:J70)+SUM($B$77:I77)&gt;0,0,SUM($B$70:J70)-SUM($B$77:I77))</f>
        <v>-681541.59436038323</v>
      </c>
      <c r="K77" s="109">
        <f>IF(SUM($B$70:K70)+SUM($B$77:J77)&gt;0,0,SUM($B$70:K70)-SUM($B$77:J77))</f>
        <v>-750819.11649980675</v>
      </c>
      <c r="L77" s="109">
        <f>IF(SUM($B$70:L70)+SUM($B$77:K77)&gt;0,0,SUM($B$70:L70)-SUM($B$77:K77))</f>
        <v>-827041.43736305647</v>
      </c>
      <c r="M77" s="109">
        <f>IF(SUM($B$70:M70)+SUM($B$77:L77)&gt;0,0,SUM($B$70:M70)-SUM($B$77:L77))</f>
        <v>-910913.90684681572</v>
      </c>
      <c r="N77" s="109">
        <f>IF(SUM($B$70:N70)+SUM($B$77:M77)&gt;0,0,SUM($B$70:N70)-SUM($B$77:M77))</f>
        <v>-1003214.3123911303</v>
      </c>
      <c r="O77" s="109">
        <f>IF(SUM($B$70:O70)+SUM($B$77:N77)&gt;0,0,SUM($B$70:O70)-SUM($B$77:N77))</f>
        <v>-1104800.3869764563</v>
      </c>
      <c r="P77" s="109">
        <f>IF(SUM($B$70:P70)+SUM($B$77:O77)&gt;0,0,SUM($B$70:P70)-SUM($B$77:O77))</f>
        <v>-1216618.1011803783</v>
      </c>
      <c r="Q77" s="109">
        <f>IF(SUM($B$70:Q70)+SUM($B$77:P77)&gt;0,0,SUM($B$70:Q70)-SUM($B$77:P77))</f>
        <v>-1339710.821669424</v>
      </c>
      <c r="R77" s="109">
        <f>IF(SUM($B$70:R70)+SUM($B$77:Q77)&gt;0,0,SUM($B$70:R70)-SUM($B$77:Q77))</f>
        <v>-1475229.4271975905</v>
      </c>
      <c r="S77" s="109">
        <f>IF(SUM($B$70:S70)+SUM($B$77:R77)&gt;0,0,SUM($B$70:S70)-SUM($B$77:R77))</f>
        <v>-1624443.4828009326</v>
      </c>
      <c r="T77" s="109">
        <f>IF(SUM($B$70:T70)+SUM($B$77:S77)&gt;0,0,SUM($B$70:T70)-SUM($B$77:S77))</f>
        <v>-1788753.5835146457</v>
      </c>
      <c r="U77" s="109">
        <f>IF(SUM($B$70:U70)+SUM($B$77:T77)&gt;0,0,SUM($B$70:U70)-SUM($B$77:T77))</f>
        <v>-1969704.9907040931</v>
      </c>
      <c r="V77" s="109">
        <f>IF(SUM($B$70:V70)+SUM($B$77:U77)&gt;0,0,SUM($B$70:V70)-SUM($B$77:U77))</f>
        <v>-2169002.6971138418</v>
      </c>
      <c r="W77" s="109">
        <f>IF(SUM($B$70:W70)+SUM($B$77:V77)&gt;0,0,SUM($B$70:W70)-SUM($B$77:V77))</f>
        <v>-2388528.0711319521</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1605150.7611712434</v>
      </c>
      <c r="E82" s="106">
        <f t="shared" si="24"/>
        <v>1755280.4382491335</v>
      </c>
      <c r="F82" s="106">
        <f t="shared" si="24"/>
        <v>1925493.2261479197</v>
      </c>
      <c r="G82" s="106">
        <f t="shared" si="24"/>
        <v>2112661.103503448</v>
      </c>
      <c r="H82" s="106">
        <f t="shared" si="24"/>
        <v>2318496.7036711778</v>
      </c>
      <c r="I82" s="106">
        <f t="shared" si="24"/>
        <v>2544887.731139753</v>
      </c>
      <c r="J82" s="106">
        <f t="shared" si="24"/>
        <v>2793915.0380602563</v>
      </c>
      <c r="K82" s="106">
        <f t="shared" si="24"/>
        <v>3067872.5826575146</v>
      </c>
      <c r="L82" s="106">
        <f t="shared" si="24"/>
        <v>3369289.466748598</v>
      </c>
      <c r="M82" s="106">
        <f t="shared" si="24"/>
        <v>3700954.2703733803</v>
      </c>
      <c r="N82" s="106">
        <f t="shared" si="24"/>
        <v>4065941.9245203598</v>
      </c>
      <c r="O82" s="106">
        <f t="shared" si="24"/>
        <v>4467643.3883411568</v>
      </c>
      <c r="P82" s="106">
        <f t="shared" si="24"/>
        <v>4909798.4253475498</v>
      </c>
      <c r="Q82" s="106">
        <f t="shared" si="24"/>
        <v>5396531.8041611705</v>
      </c>
      <c r="R82" s="106">
        <f t="shared" si="24"/>
        <v>5932393.2837542789</v>
      </c>
      <c r="S82" s="106">
        <f t="shared" si="24"/>
        <v>6522401.7811300615</v>
      </c>
      <c r="T82" s="106">
        <f t="shared" si="24"/>
        <v>7172094.1614297284</v>
      </c>
      <c r="U82" s="106">
        <f t="shared" si="24"/>
        <v>7887579.1369496463</v>
      </c>
      <c r="V82" s="106">
        <f t="shared" si="24"/>
        <v>8675596.8129784949</v>
      </c>
      <c r="W82" s="106">
        <f t="shared" si="24"/>
        <v>9543584.4752467554</v>
      </c>
    </row>
    <row r="83" spans="1:23" ht="12" customHeight="1" x14ac:dyDescent="0.25">
      <c r="A83" s="94" t="s">
        <v>249</v>
      </c>
      <c r="B83" s="106">
        <f>SUM($B$82:B82)</f>
        <v>0</v>
      </c>
      <c r="C83" s="106">
        <f>SUM(B82:C82)</f>
        <v>977375.2548747079</v>
      </c>
      <c r="D83" s="106">
        <f>SUM(B82:D82)</f>
        <v>2582526.0160459513</v>
      </c>
      <c r="E83" s="106">
        <f>SUM($B$82:E82)</f>
        <v>4337806.4542950848</v>
      </c>
      <c r="F83" s="106">
        <f>SUM($B$82:F82)</f>
        <v>6263299.6804430047</v>
      </c>
      <c r="G83" s="106">
        <f>SUM($B$82:G82)</f>
        <v>8375960.7839464527</v>
      </c>
      <c r="H83" s="106">
        <f>SUM($B$82:H82)</f>
        <v>10694457.487617631</v>
      </c>
      <c r="I83" s="106">
        <f>SUM($B$82:I82)</f>
        <v>13239345.218757384</v>
      </c>
      <c r="J83" s="106">
        <f>SUM($B$82:J82)</f>
        <v>16033260.256817639</v>
      </c>
      <c r="K83" s="106">
        <f>SUM($B$82:K82)</f>
        <v>19101132.839475155</v>
      </c>
      <c r="L83" s="106">
        <f>SUM($B$82:L82)</f>
        <v>22470422.306223754</v>
      </c>
      <c r="M83" s="106">
        <f>SUM($B$82:M82)</f>
        <v>26171376.576597136</v>
      </c>
      <c r="N83" s="106">
        <f>SUM($B$82:N82)</f>
        <v>30237318.501117494</v>
      </c>
      <c r="O83" s="106">
        <f>SUM($B$82:O82)</f>
        <v>34704961.889458649</v>
      </c>
      <c r="P83" s="106">
        <f>SUM($B$82:P82)</f>
        <v>39614760.314806201</v>
      </c>
      <c r="Q83" s="106">
        <f>SUM($B$82:Q82)</f>
        <v>45011292.118967369</v>
      </c>
      <c r="R83" s="106">
        <f>SUM($B$82:R82)</f>
        <v>50943685.402721651</v>
      </c>
      <c r="S83" s="106">
        <f>SUM($B$82:S82)</f>
        <v>57466087.183851711</v>
      </c>
      <c r="T83" s="106">
        <f>SUM($B$82:T82)</f>
        <v>64638181.345281437</v>
      </c>
      <c r="U83" s="106">
        <f>SUM($B$82:U82)</f>
        <v>72525760.482231081</v>
      </c>
      <c r="V83" s="106">
        <f>SUM($B$82:V82)</f>
        <v>81201357.295209572</v>
      </c>
      <c r="W83" s="106">
        <f>SUM($B$82:W82)</f>
        <v>90744941.770456329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1420487.3992665871</v>
      </c>
      <c r="E85" s="106">
        <f t="shared" si="26"/>
        <v>1374642.0536057123</v>
      </c>
      <c r="F85" s="106">
        <f t="shared" si="26"/>
        <v>1334463.3928464197</v>
      </c>
      <c r="G85" s="106">
        <f t="shared" si="26"/>
        <v>1295734.6200184429</v>
      </c>
      <c r="H85" s="106">
        <f t="shared" si="26"/>
        <v>1258387.1224995011</v>
      </c>
      <c r="I85" s="106">
        <f t="shared" si="26"/>
        <v>1222356.7275037121</v>
      </c>
      <c r="J85" s="106">
        <f t="shared" si="26"/>
        <v>1187583.3246499193</v>
      </c>
      <c r="K85" s="106">
        <f t="shared" si="26"/>
        <v>1154010.5264739313</v>
      </c>
      <c r="L85" s="106">
        <f t="shared" si="26"/>
        <v>1121585.3627560928</v>
      </c>
      <c r="M85" s="106">
        <f t="shared" si="26"/>
        <v>1090258.0049996241</v>
      </c>
      <c r="N85" s="106">
        <f t="shared" si="26"/>
        <v>1059981.5178063828</v>
      </c>
      <c r="O85" s="106">
        <f t="shared" si="26"/>
        <v>1030711.634261123</v>
      </c>
      <c r="P85" s="106">
        <f t="shared" si="26"/>
        <v>1002406.5527583654</v>
      </c>
      <c r="Q85" s="106">
        <f t="shared" si="26"/>
        <v>975026.75299230393</v>
      </c>
      <c r="R85" s="106">
        <f t="shared" si="26"/>
        <v>948534.82908401149</v>
      </c>
      <c r="S85" s="106">
        <f t="shared" si="26"/>
        <v>922895.33804526017</v>
      </c>
      <c r="T85" s="106">
        <f t="shared" si="26"/>
        <v>898074.66197780194</v>
      </c>
      <c r="U85" s="106">
        <f t="shared" si="26"/>
        <v>874040.88258394052</v>
      </c>
      <c r="V85" s="106">
        <f t="shared" si="26"/>
        <v>850763.66672115366</v>
      </c>
      <c r="W85" s="106">
        <f t="shared" si="26"/>
        <v>828214.1618727732</v>
      </c>
    </row>
    <row r="86" spans="1:23" ht="21.75" customHeight="1" x14ac:dyDescent="0.25">
      <c r="A86" s="110" t="s">
        <v>252</v>
      </c>
      <c r="B86" s="106">
        <f>SUM(B85)</f>
        <v>0</v>
      </c>
      <c r="C86" s="106">
        <f t="shared" ref="C86:W86" si="27">C85+B86</f>
        <v>977375.2548747079</v>
      </c>
      <c r="D86" s="106">
        <f t="shared" si="27"/>
        <v>2397862.6541412948</v>
      </c>
      <c r="E86" s="106">
        <f t="shared" si="27"/>
        <v>3772504.7077470068</v>
      </c>
      <c r="F86" s="106">
        <f t="shared" si="27"/>
        <v>5106968.1005934263</v>
      </c>
      <c r="G86" s="106">
        <f t="shared" si="27"/>
        <v>6402702.7206118694</v>
      </c>
      <c r="H86" s="106">
        <f t="shared" si="27"/>
        <v>7661089.8431113707</v>
      </c>
      <c r="I86" s="106">
        <f t="shared" si="27"/>
        <v>8883446.570615083</v>
      </c>
      <c r="J86" s="106">
        <f t="shared" si="27"/>
        <v>10071029.895265002</v>
      </c>
      <c r="K86" s="106">
        <f t="shared" si="27"/>
        <v>11225040.421738934</v>
      </c>
      <c r="L86" s="106">
        <f t="shared" si="27"/>
        <v>12346625.784495026</v>
      </c>
      <c r="M86" s="106">
        <f t="shared" si="27"/>
        <v>13436883.78949465</v>
      </c>
      <c r="N86" s="106">
        <f t="shared" si="27"/>
        <v>14496865.307301033</v>
      </c>
      <c r="O86" s="106">
        <f t="shared" si="27"/>
        <v>15527576.941562157</v>
      </c>
      <c r="P86" s="106">
        <f t="shared" si="27"/>
        <v>16529983.494320523</v>
      </c>
      <c r="Q86" s="106">
        <f t="shared" si="27"/>
        <v>17505010.247312825</v>
      </c>
      <c r="R86" s="106">
        <f t="shared" si="27"/>
        <v>18453545.076396838</v>
      </c>
      <c r="S86" s="106">
        <f t="shared" si="27"/>
        <v>19376440.4144421</v>
      </c>
      <c r="T86" s="106">
        <f t="shared" si="27"/>
        <v>20274515.076419901</v>
      </c>
      <c r="U86" s="106">
        <f t="shared" si="27"/>
        <v>21148555.959003843</v>
      </c>
      <c r="V86" s="106">
        <f t="shared" si="27"/>
        <v>21999319.625724997</v>
      </c>
      <c r="W86" s="106">
        <f t="shared" si="27"/>
        <v>22827533.787597772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O_К2_13</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УТ-18 (замена неизолирвоанного провода на СИП, замена опор), L-2,1км</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2024-10-29T06:52:54Z</dcterms:created>
  <dcterms:modified xsi:type="dcterms:W3CDTF">2025-05-08T09:14:59Z</dcterms:modified>
</cp:coreProperties>
</file>