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941D98B4-3423-4BF3-9502-EC89CC2A7EF7}"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C61" i="8" s="1"/>
  <c r="C59" i="8"/>
  <c r="C60" i="8"/>
  <c r="C63" i="8"/>
  <c r="D63" i="8"/>
  <c r="E63" i="8"/>
  <c r="F63" i="8"/>
  <c r="G63" i="8"/>
  <c r="H63" i="8"/>
  <c r="I63" i="8"/>
  <c r="J63" i="8"/>
  <c r="K63" i="8"/>
  <c r="L63" i="8"/>
  <c r="M63" i="8"/>
  <c r="N63" i="8"/>
  <c r="O63" i="8"/>
  <c r="P63" i="8"/>
  <c r="Q63" i="8"/>
  <c r="R63" i="8"/>
  <c r="B65" i="8"/>
  <c r="B75" i="8"/>
  <c r="B68" i="8"/>
  <c r="B76" i="8"/>
  <c r="B81" i="8"/>
  <c r="C48" i="8"/>
  <c r="C57" i="8"/>
  <c r="C65" i="8"/>
  <c r="C75" i="8"/>
  <c r="C68" i="8"/>
  <c r="C76" i="8"/>
  <c r="C81" i="8"/>
  <c r="D65" i="8"/>
  <c r="D75" i="8" s="1"/>
  <c r="D68" i="8"/>
  <c r="D76" i="8"/>
  <c r="D81" i="8"/>
  <c r="E65" i="8"/>
  <c r="E75" i="8" s="1"/>
  <c r="E68" i="8"/>
  <c r="E76" i="8" s="1"/>
  <c r="E81" i="8"/>
  <c r="F65" i="8"/>
  <c r="F75" i="8"/>
  <c r="F68" i="8"/>
  <c r="F76" i="8"/>
  <c r="F81" i="8"/>
  <c r="G65" i="8"/>
  <c r="G75" i="8" s="1"/>
  <c r="G68" i="8"/>
  <c r="G76" i="8"/>
  <c r="G81" i="8"/>
  <c r="H65" i="8"/>
  <c r="H75" i="8"/>
  <c r="H68" i="8"/>
  <c r="H76" i="8" s="1"/>
  <c r="H81" i="8"/>
  <c r="I65" i="8"/>
  <c r="I75" i="8" s="1"/>
  <c r="I68" i="8"/>
  <c r="I76" i="8" s="1"/>
  <c r="I81" i="8"/>
  <c r="J65" i="8"/>
  <c r="J75" i="8"/>
  <c r="J68" i="8"/>
  <c r="J76" i="8"/>
  <c r="J81" i="8"/>
  <c r="K65" i="8"/>
  <c r="K75" i="8" s="1"/>
  <c r="K68" i="8"/>
  <c r="K76" i="8"/>
  <c r="K81" i="8"/>
  <c r="L65" i="8"/>
  <c r="L75" i="8" s="1"/>
  <c r="L68" i="8"/>
  <c r="L76" i="8"/>
  <c r="L81" i="8"/>
  <c r="M65" i="8"/>
  <c r="M75" i="8"/>
  <c r="M68" i="8"/>
  <c r="M76" i="8" s="1"/>
  <c r="M81" i="8"/>
  <c r="N65" i="8"/>
  <c r="N75" i="8"/>
  <c r="N68" i="8"/>
  <c r="N76" i="8"/>
  <c r="N81" i="8"/>
  <c r="O65" i="8"/>
  <c r="O68" i="8"/>
  <c r="O76" i="8"/>
  <c r="O81" i="8"/>
  <c r="P65" i="8"/>
  <c r="P75" i="8"/>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6" i="8" l="1"/>
  <c r="E66" i="8" s="1"/>
  <c r="F66" i="8" s="1"/>
  <c r="G66" i="8" s="1"/>
  <c r="H66" i="8" s="1"/>
  <c r="I66" i="8" s="1"/>
  <c r="J66" i="8" s="1"/>
  <c r="K66" i="8" s="1"/>
  <c r="L66" i="8" s="1"/>
  <c r="M66" i="8" s="1"/>
  <c r="N66" i="8" s="1"/>
  <c r="D47" i="8"/>
  <c r="B58" i="8"/>
  <c r="B48" i="8"/>
  <c r="B57" i="8" s="1"/>
  <c r="C62" i="8"/>
  <c r="C58" i="8" s="1"/>
  <c r="O75" i="8"/>
  <c r="O66" i="8"/>
  <c r="P66" i="8" s="1"/>
  <c r="Q66" i="8" s="1"/>
  <c r="R66" i="8" s="1"/>
  <c r="S66" i="8" s="1"/>
  <c r="T66" i="8" s="1"/>
  <c r="U66" i="8" s="1"/>
  <c r="V66" i="8" s="1"/>
  <c r="W66" i="8" s="1"/>
  <c r="C64" i="8" l="1"/>
  <c r="C67" i="8" s="1"/>
  <c r="C78" i="8"/>
  <c r="B79" i="8"/>
  <c r="B64" i="8"/>
  <c r="B67" i="8" s="1"/>
  <c r="B78" i="8"/>
  <c r="D60" i="8"/>
  <c r="D61" i="8"/>
  <c r="D62" i="8"/>
  <c r="D48" i="8"/>
  <c r="D57" i="8" s="1"/>
  <c r="D79" i="8" s="1"/>
  <c r="E47" i="8"/>
  <c r="D59" i="8"/>
  <c r="D58" i="8" s="1"/>
  <c r="C79" i="8"/>
  <c r="D64" i="8"/>
  <c r="D67" i="8" s="1"/>
  <c r="D78" i="8"/>
  <c r="E59" i="8" l="1"/>
  <c r="E62" i="8"/>
  <c r="E61" i="8"/>
  <c r="F47" i="8"/>
  <c r="E60" i="8"/>
  <c r="E48" i="8"/>
  <c r="E57" i="8" s="1"/>
  <c r="E79" i="8" s="1"/>
  <c r="B74" i="8"/>
  <c r="B69" i="8"/>
  <c r="C74" i="8"/>
  <c r="C69" i="8"/>
  <c r="C70" i="8" s="1"/>
  <c r="C71" i="8" s="1"/>
  <c r="D74" i="8"/>
  <c r="D69" i="8"/>
  <c r="B70" i="8" l="1"/>
  <c r="B71" i="8"/>
  <c r="F62" i="8"/>
  <c r="F61" i="8"/>
  <c r="F60" i="8"/>
  <c r="F48" i="8"/>
  <c r="F57" i="8" s="1"/>
  <c r="F79" i="8" s="1"/>
  <c r="G47" i="8"/>
  <c r="F59" i="8"/>
  <c r="F58" i="8" s="1"/>
  <c r="F78" i="8" s="1"/>
  <c r="E58" i="8"/>
  <c r="E78" i="8" s="1"/>
  <c r="F64" i="8"/>
  <c r="F67" i="8" s="1"/>
  <c r="D70" i="8"/>
  <c r="D71" i="8" s="1"/>
  <c r="E64" i="8" l="1"/>
  <c r="E67" i="8" s="1"/>
  <c r="G59" i="8"/>
  <c r="G62" i="8"/>
  <c r="G60" i="8"/>
  <c r="H47" i="8"/>
  <c r="G48" i="8"/>
  <c r="G57" i="8" s="1"/>
  <c r="G61" i="8"/>
  <c r="B77" i="8"/>
  <c r="B82" i="8" s="1"/>
  <c r="C77" i="8"/>
  <c r="C82" i="8" s="1"/>
  <c r="C85" i="8" s="1"/>
  <c r="F74" i="8"/>
  <c r="F69" i="8"/>
  <c r="H59" i="8" l="1"/>
  <c r="I47" i="8"/>
  <c r="H61" i="8"/>
  <c r="H60" i="8"/>
  <c r="H48" i="8"/>
  <c r="H57" i="8" s="1"/>
  <c r="H62" i="8"/>
  <c r="B83" i="8"/>
  <c r="C83" i="8"/>
  <c r="C88" i="8" s="1"/>
  <c r="B87" i="8"/>
  <c r="C87" i="8"/>
  <c r="G64" i="8"/>
  <c r="G67" i="8" s="1"/>
  <c r="G79" i="8"/>
  <c r="D77" i="8"/>
  <c r="D82" i="8" s="1"/>
  <c r="G58" i="8"/>
  <c r="G78" i="8" s="1"/>
  <c r="E69" i="8"/>
  <c r="E70" i="8" s="1"/>
  <c r="E74" i="8"/>
  <c r="E77" i="8"/>
  <c r="E82" i="8" s="1"/>
  <c r="E85" i="8" s="1"/>
  <c r="F70" i="8"/>
  <c r="F77" i="8" s="1"/>
  <c r="F82" i="8" s="1"/>
  <c r="D85" i="8"/>
  <c r="D87" i="8"/>
  <c r="D83" i="8"/>
  <c r="E71" i="8"/>
  <c r="G74" i="8" l="1"/>
  <c r="G69" i="8"/>
  <c r="G70" i="8" s="1"/>
  <c r="G71" i="8" s="1"/>
  <c r="B88" i="8"/>
  <c r="B85" i="8"/>
  <c r="B86" i="8" s="1"/>
  <c r="C86" i="8" s="1"/>
  <c r="C89" i="8" s="1"/>
  <c r="D88" i="8"/>
  <c r="H79" i="8"/>
  <c r="H64" i="8"/>
  <c r="H67" i="8" s="1"/>
  <c r="I61" i="8"/>
  <c r="J47" i="8"/>
  <c r="I60" i="8"/>
  <c r="I48" i="8"/>
  <c r="I57" i="8" s="1"/>
  <c r="I59" i="8"/>
  <c r="I58" i="8" s="1"/>
  <c r="I64" i="8" s="1"/>
  <c r="I67" i="8" s="1"/>
  <c r="I74" i="8" s="1"/>
  <c r="I62" i="8"/>
  <c r="H58" i="8"/>
  <c r="H78" i="8" s="1"/>
  <c r="F85" i="8"/>
  <c r="F83" i="8"/>
  <c r="E87" i="8"/>
  <c r="F87" i="8"/>
  <c r="E83" i="8"/>
  <c r="E88" i="8" s="1"/>
  <c r="D86" i="8"/>
  <c r="D89" i="8" s="1"/>
  <c r="B89" i="8"/>
  <c r="F71" i="8"/>
  <c r="G77" i="8"/>
  <c r="G82" i="8" s="1"/>
  <c r="G85" i="8" s="1"/>
  <c r="H74" i="8" l="1"/>
  <c r="H69" i="8"/>
  <c r="F88" i="8"/>
  <c r="I69" i="8"/>
  <c r="I79" i="8"/>
  <c r="I78" i="8"/>
  <c r="E86" i="8"/>
  <c r="E89" i="8" s="1"/>
  <c r="J60" i="8"/>
  <c r="J48" i="8"/>
  <c r="J57" i="8" s="1"/>
  <c r="J62" i="8"/>
  <c r="J61" i="8"/>
  <c r="K47" i="8"/>
  <c r="J59" i="8"/>
  <c r="G83" i="8"/>
  <c r="G88" i="8" s="1"/>
  <c r="G87" i="8"/>
  <c r="F86" i="8"/>
  <c r="F89" i="8" s="1"/>
  <c r="G86" i="8"/>
  <c r="G89" i="8" s="1"/>
  <c r="I70" i="8"/>
  <c r="I71" i="8" s="1"/>
  <c r="K60" i="8" l="1"/>
  <c r="K48" i="8"/>
  <c r="K57" i="8" s="1"/>
  <c r="K79" i="8" s="1"/>
  <c r="K59" i="8"/>
  <c r="K62" i="8"/>
  <c r="L47" i="8"/>
  <c r="K61" i="8"/>
  <c r="J79" i="8"/>
  <c r="H70" i="8"/>
  <c r="H77" i="8" s="1"/>
  <c r="H82" i="8" s="1"/>
  <c r="H87" i="8" s="1"/>
  <c r="H71" i="8"/>
  <c r="J58" i="8"/>
  <c r="J78" i="8" s="1"/>
  <c r="J64" i="8" l="1"/>
  <c r="J67" i="8" s="1"/>
  <c r="L61" i="8"/>
  <c r="L60" i="8"/>
  <c r="L59" i="8"/>
  <c r="M47" i="8"/>
  <c r="L62" i="8"/>
  <c r="L48" i="8"/>
  <c r="L57" i="8" s="1"/>
  <c r="H83" i="8"/>
  <c r="H88" i="8" s="1"/>
  <c r="K58" i="8"/>
  <c r="H85" i="8"/>
  <c r="H86" i="8" s="1"/>
  <c r="H89" i="8" s="1"/>
  <c r="I77" i="8"/>
  <c r="I82" i="8" s="1"/>
  <c r="I85" i="8" s="1"/>
  <c r="I86" i="8" s="1"/>
  <c r="I89" i="8" s="1"/>
  <c r="I87" i="8"/>
  <c r="K78" i="8" l="1"/>
  <c r="K64" i="8"/>
  <c r="K67" i="8" s="1"/>
  <c r="I83" i="8"/>
  <c r="I88" i="8" s="1"/>
  <c r="L64" i="8"/>
  <c r="L67" i="8" s="1"/>
  <c r="L79" i="8"/>
  <c r="L78" i="8"/>
  <c r="M61" i="8"/>
  <c r="N47" i="8"/>
  <c r="M60" i="8"/>
  <c r="M48" i="8"/>
  <c r="M57" i="8" s="1"/>
  <c r="M59" i="8"/>
  <c r="M62" i="8"/>
  <c r="L58" i="8"/>
  <c r="J74" i="8"/>
  <c r="J69" i="8"/>
  <c r="O47" i="8" l="1"/>
  <c r="N59" i="8"/>
  <c r="N60" i="8"/>
  <c r="N48" i="8"/>
  <c r="N57" i="8" s="1"/>
  <c r="N62" i="8"/>
  <c r="N61" i="8"/>
  <c r="J70" i="8"/>
  <c r="J77" i="8" s="1"/>
  <c r="J82" i="8" s="1"/>
  <c r="M58" i="8"/>
  <c r="M79" i="8"/>
  <c r="M78" i="8"/>
  <c r="M64" i="8"/>
  <c r="M67" i="8" s="1"/>
  <c r="L69" i="8"/>
  <c r="L70" i="8" s="1"/>
  <c r="L71" i="8" s="1"/>
  <c r="L74" i="8"/>
  <c r="K69" i="8"/>
  <c r="K70" i="8" s="1"/>
  <c r="K74" i="8"/>
  <c r="K77" i="8"/>
  <c r="K82" i="8" s="1"/>
  <c r="L77" i="8"/>
  <c r="L82" i="8" s="1"/>
  <c r="K71" i="8"/>
  <c r="M74" i="8" l="1"/>
  <c r="M69" i="8"/>
  <c r="J71" i="8"/>
  <c r="N58" i="8"/>
  <c r="J83" i="8"/>
  <c r="J88" i="8" s="1"/>
  <c r="J85" i="8"/>
  <c r="J86" i="8" s="1"/>
  <c r="J89" i="8" s="1"/>
  <c r="J87" i="8"/>
  <c r="N78" i="8"/>
  <c r="N79" i="8"/>
  <c r="N64" i="8"/>
  <c r="N67" i="8" s="1"/>
  <c r="O59" i="8"/>
  <c r="O62" i="8"/>
  <c r="O60" i="8"/>
  <c r="P47" i="8"/>
  <c r="O48" i="8"/>
  <c r="O57" i="8" s="1"/>
  <c r="O61" i="8"/>
  <c r="L85" i="8"/>
  <c r="L83" i="8"/>
  <c r="L87" i="8"/>
  <c r="K85" i="8"/>
  <c r="K86" i="8" s="1"/>
  <c r="K89" i="8" s="1"/>
  <c r="K83" i="8"/>
  <c r="K88" i="8" s="1"/>
  <c r="K87" i="8"/>
  <c r="O58" i="8" l="1"/>
  <c r="N74" i="8"/>
  <c r="N69" i="8"/>
  <c r="O64" i="8"/>
  <c r="O67" i="8" s="1"/>
  <c r="O78" i="8"/>
  <c r="O79" i="8"/>
  <c r="P59" i="8"/>
  <c r="Q47" i="8"/>
  <c r="P61" i="8"/>
  <c r="P48" i="8"/>
  <c r="P57" i="8" s="1"/>
  <c r="P60" i="8"/>
  <c r="P62" i="8"/>
  <c r="M70" i="8"/>
  <c r="M77" i="8" s="1"/>
  <c r="M82" i="8" s="1"/>
  <c r="M71" i="8"/>
  <c r="M85" i="8"/>
  <c r="M87" i="8"/>
  <c r="M83" i="8"/>
  <c r="M88" i="8" s="1"/>
  <c r="L88" i="8"/>
  <c r="L86" i="8"/>
  <c r="L89" i="8" s="1"/>
  <c r="P79" i="8" l="1"/>
  <c r="Q60" i="8"/>
  <c r="Q48" i="8"/>
  <c r="Q57" i="8" s="1"/>
  <c r="Q59" i="8"/>
  <c r="Q62" i="8"/>
  <c r="Q61" i="8"/>
  <c r="R47" i="8"/>
  <c r="P58" i="8"/>
  <c r="P78" i="8" s="1"/>
  <c r="O74" i="8"/>
  <c r="O69" i="8"/>
  <c r="M86" i="8"/>
  <c r="M89" i="8" s="1"/>
  <c r="N70" i="8"/>
  <c r="N77" i="8" s="1"/>
  <c r="N82" i="8" s="1"/>
  <c r="N87" i="8" s="1"/>
  <c r="N71" i="8"/>
  <c r="N85" i="8"/>
  <c r="N86" i="8" s="1"/>
  <c r="N89" i="8" s="1"/>
  <c r="O70" i="8" l="1"/>
  <c r="O77" i="8" s="1"/>
  <c r="O82" i="8" s="1"/>
  <c r="O71" i="8"/>
  <c r="R48" i="8"/>
  <c r="R57" i="8" s="1"/>
  <c r="R60" i="8"/>
  <c r="B29" i="8" s="1"/>
  <c r="S47" i="8"/>
  <c r="R62" i="8"/>
  <c r="R61" i="8"/>
  <c r="B32" i="8" s="1"/>
  <c r="R59" i="8"/>
  <c r="R58" i="8" s="1"/>
  <c r="Q58" i="8"/>
  <c r="Q64" i="8" s="1"/>
  <c r="Q67" i="8" s="1"/>
  <c r="P64" i="8"/>
  <c r="P67" i="8" s="1"/>
  <c r="Q78" i="8"/>
  <c r="Q79" i="8"/>
  <c r="N83" i="8"/>
  <c r="N88" i="8" s="1"/>
  <c r="O85" i="8"/>
  <c r="O86" i="8" s="1"/>
  <c r="O89" i="8" s="1"/>
  <c r="O87" i="8"/>
  <c r="O83" i="8"/>
  <c r="O88" i="8" s="1"/>
  <c r="Q69" i="8" l="1"/>
  <c r="Q74" i="8"/>
  <c r="P74" i="8"/>
  <c r="P69" i="8"/>
  <c r="B26" i="8"/>
  <c r="S59" i="8"/>
  <c r="S62" i="8"/>
  <c r="S61" i="8"/>
  <c r="S48" i="8"/>
  <c r="S57" i="8" s="1"/>
  <c r="S60" i="8"/>
  <c r="T47" i="8"/>
  <c r="R64" i="8"/>
  <c r="R67" i="8" s="1"/>
  <c r="R79" i="8"/>
  <c r="R78" i="8"/>
  <c r="R74" i="8" l="1"/>
  <c r="R69" i="8"/>
  <c r="R70" i="8" s="1"/>
  <c r="T59" i="8"/>
  <c r="T60" i="8"/>
  <c r="U47" i="8"/>
  <c r="T48" i="8"/>
  <c r="T57" i="8" s="1"/>
  <c r="T79" i="8" s="1"/>
  <c r="T61" i="8"/>
  <c r="T62" i="8"/>
  <c r="S79" i="8"/>
  <c r="S58" i="8"/>
  <c r="S78" i="8" s="1"/>
  <c r="P70" i="8"/>
  <c r="P77" i="8" s="1"/>
  <c r="P82" i="8" s="1"/>
  <c r="P71" i="8"/>
  <c r="Q70" i="8"/>
  <c r="Q77" i="8" s="1"/>
  <c r="Q82" i="8" s="1"/>
  <c r="Q85" i="8" s="1"/>
  <c r="R71" i="8"/>
  <c r="S64" i="8" l="1"/>
  <c r="S67" i="8" s="1"/>
  <c r="U59" i="8"/>
  <c r="U60" i="8"/>
  <c r="U62" i="8"/>
  <c r="V47" i="8"/>
  <c r="U48" i="8"/>
  <c r="U57" i="8" s="1"/>
  <c r="U61" i="8"/>
  <c r="Q71" i="8"/>
  <c r="T58" i="8"/>
  <c r="R77" i="8"/>
  <c r="R82" i="8" s="1"/>
  <c r="P85" i="8"/>
  <c r="P86" i="8" s="1"/>
  <c r="P87" i="8"/>
  <c r="P83" i="8"/>
  <c r="P88" i="8" s="1"/>
  <c r="Q87" i="8"/>
  <c r="Q83" i="8"/>
  <c r="Q88" i="8" s="1"/>
  <c r="P89" i="8" l="1"/>
  <c r="Q86" i="8"/>
  <c r="Q89" i="8" s="1"/>
  <c r="R85" i="8"/>
  <c r="R86" i="8" s="1"/>
  <c r="R83" i="8"/>
  <c r="R88" i="8" s="1"/>
  <c r="R87" i="8"/>
  <c r="T78" i="8"/>
  <c r="T64" i="8"/>
  <c r="T67" i="8" s="1"/>
  <c r="U79" i="8"/>
  <c r="U64" i="8"/>
  <c r="U67" i="8" s="1"/>
  <c r="U78" i="8"/>
  <c r="V61" i="8"/>
  <c r="W47" i="8"/>
  <c r="V48" i="8"/>
  <c r="V57" i="8" s="1"/>
  <c r="V59" i="8"/>
  <c r="V62" i="8"/>
  <c r="V60" i="8"/>
  <c r="U58" i="8"/>
  <c r="S74" i="8"/>
  <c r="S69" i="8"/>
  <c r="G28" i="8"/>
  <c r="R89" i="8"/>
  <c r="U74" i="8" l="1"/>
  <c r="U69" i="8"/>
  <c r="U70" i="8" s="1"/>
  <c r="S70" i="8"/>
  <c r="S77" i="8" s="1"/>
  <c r="S82" i="8" s="1"/>
  <c r="S71" i="8"/>
  <c r="T74" i="8"/>
  <c r="T69" i="8"/>
  <c r="T70" i="8" s="1"/>
  <c r="T77" i="8" s="1"/>
  <c r="T82" i="8" s="1"/>
  <c r="T85" i="8" s="1"/>
  <c r="V58" i="8"/>
  <c r="V64" i="8" s="1"/>
  <c r="V67" i="8" s="1"/>
  <c r="W59" i="8"/>
  <c r="W62" i="8"/>
  <c r="W48" i="8"/>
  <c r="W57" i="8" s="1"/>
  <c r="W60" i="8"/>
  <c r="W61" i="8"/>
  <c r="V79" i="8"/>
  <c r="T71" i="8"/>
  <c r="U77" i="8"/>
  <c r="U82" i="8" s="1"/>
  <c r="V74" i="8" l="1"/>
  <c r="V69" i="8"/>
  <c r="V70" i="8" s="1"/>
  <c r="V77" i="8" s="1"/>
  <c r="W79" i="8"/>
  <c r="W58" i="8"/>
  <c r="W78" i="8" s="1"/>
  <c r="V78" i="8"/>
  <c r="T87" i="8"/>
  <c r="T83" i="8"/>
  <c r="S85" i="8"/>
  <c r="S86" i="8" s="1"/>
  <c r="S89" i="8" s="1"/>
  <c r="S87" i="8"/>
  <c r="S83" i="8"/>
  <c r="S88" i="8" s="1"/>
  <c r="U71" i="8"/>
  <c r="V71" i="8"/>
  <c r="U85" i="8"/>
  <c r="U87" i="8"/>
  <c r="U83" i="8"/>
  <c r="U88" i="8" s="1"/>
  <c r="T88" i="8" l="1"/>
  <c r="W64" i="8"/>
  <c r="W67" i="8" s="1"/>
  <c r="T86" i="8"/>
  <c r="T89" i="8" s="1"/>
  <c r="V82" i="8"/>
  <c r="V83" i="8" l="1"/>
  <c r="V88" i="8" s="1"/>
  <c r="V85" i="8"/>
  <c r="V87" i="8"/>
  <c r="W69" i="8"/>
  <c r="W74" i="8"/>
  <c r="U86" i="8"/>
  <c r="U89" i="8" s="1"/>
  <c r="W70" i="8" l="1"/>
  <c r="W77" i="8" s="1"/>
  <c r="W82" i="8" s="1"/>
  <c r="W71" i="8"/>
  <c r="V86" i="8"/>
  <c r="V89" i="8" s="1"/>
  <c r="W85" i="8" l="1"/>
  <c r="W86" i="8" s="1"/>
  <c r="W89" i="8" s="1"/>
  <c r="G27" i="8" s="1"/>
  <c r="W83" i="8"/>
  <c r="W88" i="8" s="1"/>
  <c r="G26" i="8" s="1"/>
  <c r="W87" i="8"/>
</calcChain>
</file>

<file path=xl/sharedStrings.xml><?xml version="1.0" encoding="utf-8"?>
<sst xmlns="http://schemas.openxmlformats.org/spreadsheetml/2006/main" count="1105" uniqueCount="553">
  <si>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</si>
  <si>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</si>
  <si>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</si>
  <si>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</si>
  <si>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</si>
  <si>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</si>
  <si>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</si>
  <si>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</si>
  <si>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</si>
  <si>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</si>
  <si>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</si>
  <si>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</si>
  <si>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</si>
  <si>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</si>
  <si>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</si>
  <si>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</si>
  <si>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</si>
  <si>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</si>
  <si>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</si>
  <si>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</si>
  <si>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</si>
  <si>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</si>
  <si>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</si>
  <si>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</si>
  <si>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</si>
  <si>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</si>
  <si>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</si>
  <si>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</si>
  <si>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</si>
  <si>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</si>
  <si>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</si>
  <si>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</si>
  <si>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</si>
  <si>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</si>
  <si>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</si>
  <si>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</si>
  <si>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</si>
  <si>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</si>
  <si>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</si>
  <si>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</si>
  <si>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</si>
  <si>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</si>
  <si>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</si>
  <si>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</si>
  <si>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</si>
  <si>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</si>
  <si>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</si>
  <si>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</si>
  <si>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</si>
  <si>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</si>
  <si>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</si>
  <si>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</si>
  <si>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</si>
  <si>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</si>
  <si>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</si>
  <si>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</si>
  <si>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</si>
  <si>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</si>
  <si>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</si>
  <si>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</si>
  <si>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</si>
  <si>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</si>
  <si>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</si>
  <si>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</si>
  <si>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</si>
  <si>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</si>
  <si>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</si>
  <si>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</si>
  <si>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</si>
  <si>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</si>
  <si>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</si>
  <si>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</si>
  <si>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</si>
  <si>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</si>
  <si>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</si>
  <si>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</si>
  <si>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</si>
  <si>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</si>
  <si>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</si>
  <si>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</si>
  <si>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</si>
  <si>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</si>
  <si>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</si>
  <si>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</si>
  <si>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</si>
  <si>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</si>
  <si>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</si>
  <si>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</si>
  <si>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</si>
  <si>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</si>
  <si>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</si>
  <si>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</si>
  <si>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</si>
  <si>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</si>
  <si>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</si>
  <si>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</si>
  <si>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</si>
  <si>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</si>
  <si>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</si>
  <si>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</si>
  <si>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</si>
  <si>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</si>
  <si>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</si>
  <si>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</si>
  <si>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</si>
  <si>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</si>
  <si>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</si>
  <si>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</si>
  <si>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</si>
  <si>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</si>
  <si>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</si>
  <si>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</si>
  <si>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</si>
  <si>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</si>
  <si>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</si>
  <si>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</si>
  <si>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</si>
  <si>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</si>
  <si>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</si>
  <si>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</si>
  <si>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</si>
  <si>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</si>
  <si>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</si>
  <si>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</si>
  <si>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</si>
  <si>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</si>
  <si>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</si>
  <si>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</si>
  <si>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</si>
  <si>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</si>
  <si>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</si>
  <si>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</si>
  <si>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</si>
  <si>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</si>
  <si>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</si>
  <si>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</si>
  <si>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</si>
  <si>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</si>
  <si>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</si>
  <si>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</si>
  <si>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</si>
  <si>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</si>
  <si>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</si>
  <si>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</si>
  <si>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</si>
  <si>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</si>
  <si>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</si>
  <si>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</si>
  <si>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</si>
  <si>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</si>
  <si>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</si>
  <si>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</si>
  <si>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</si>
  <si>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</si>
  <si>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</si>
  <si>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</si>
  <si>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</si>
  <si>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</si>
  <si>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</si>
  <si>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</si>
  <si>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</si>
  <si>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</si>
  <si>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</si>
  <si>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</si>
  <si>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</si>
  <si>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</si>
  <si>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</si>
  <si>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</si>
  <si>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</si>
  <si>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</si>
  <si>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</si>
  <si>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</si>
  <si>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</si>
  <si>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</si>
  <si>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</si>
  <si>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</si>
  <si>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</si>
  <si>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</si>
  <si>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</si>
  <si>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</si>
  <si>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</si>
  <si>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</si>
  <si>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</si>
  <si>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</si>
  <si>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</si>
  <si>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</si>
  <si>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</si>
  <si>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</si>
  <si>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</si>
  <si>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</si>
  <si>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</si>
  <si>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</si>
  <si>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</si>
  <si>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</si>
  <si>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</si>
  <si>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</si>
  <si>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</si>
  <si>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</si>
  <si>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</si>
  <si>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</si>
  <si>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</si>
  <si>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</si>
  <si>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</si>
  <si>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</si>
  <si>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</si>
  <si>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</si>
  <si>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</si>
  <si>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</si>
  <si>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</si>
  <si>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</si>
  <si>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</si>
  <si>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</si>
  <si>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</si>
  <si>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</si>
  <si>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</si>
  <si>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</si>
  <si>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</si>
  <si>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</si>
  <si>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</si>
  <si>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</si>
  <si>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</si>
  <si>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</si>
  <si>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</si>
  <si>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</si>
  <si>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</si>
  <si>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</si>
  <si>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</si>
  <si>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</si>
  <si>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</si>
  <si>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</si>
  <si>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</si>
  <si>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</si>
  <si>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</si>
  <si>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</si>
  <si>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</si>
  <si>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</si>
  <si>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</si>
  <si>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</si>
  <si>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</si>
  <si>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</si>
  <si>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</si>
  <si>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</si>
  <si>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</si>
  <si>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</si>
  <si>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</si>
  <si>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</si>
  <si>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</si>
  <si>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</si>
  <si>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</si>
  <si>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</si>
  <si>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</si>
  <si>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</si>
  <si>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</si>
  <si>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</si>
  <si>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</si>
  <si>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</si>
  <si>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</si>
  <si>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</si>
  <si>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</si>
  <si>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</si>
  <si>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</si>
  <si>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</si>
  <si>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</si>
  <si>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</si>
  <si>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</si>
  <si>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</si>
  <si>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</si>
  <si>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</si>
  <si>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</si>
  <si>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</si>
  <si>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</si>
  <si>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</si>
  <si>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</si>
  <si>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</si>
  <si>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</si>
  <si>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</si>
  <si>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</si>
  <si>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</si>
  <si>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</si>
  <si>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</si>
  <si>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</si>
  <si>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</si>
  <si>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</si>
  <si>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</si>
  <si>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</si>
  <si>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</si>
  <si>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</si>
  <si>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</si>
  <si>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</si>
  <si>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</si>
  <si>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</si>
  <si>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</si>
  <si>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</si>
  <si>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</si>
  <si>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</si>
  <si>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</si>
  <si>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</si>
  <si>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</si>
  <si>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</si>
  <si>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</si>
  <si>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</si>
  <si>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</si>
  <si>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</si>
  <si>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</si>
  <si>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</si>
  <si>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</si>
  <si>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</si>
  <si>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</si>
  <si>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</si>
  <si>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</si>
  <si>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</si>
  <si>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</si>
  <si>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</si>
  <si>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</si>
  <si>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</si>
  <si>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</si>
  <si>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</si>
  <si>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</si>
  <si>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</si>
  <si>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</si>
  <si>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</si>
  <si>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</si>
  <si>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</si>
  <si>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</si>
  <si>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</si>
  <si>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</si>
  <si>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</si>
  <si>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</si>
  <si>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</si>
  <si>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</si>
  <si>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</si>
  <si>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</si>
  <si>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</si>
  <si>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</si>
  <si>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</si>
  <si>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</si>
  <si>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</si>
  <si>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</si>
  <si>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</si>
  <si>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</si>
  <si>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</si>
  <si>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</si>
  <si>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</si>
  <si>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</si>
  <si>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</si>
  <si>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</si>
  <si>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</si>
  <si>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</si>
  <si>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</si>
  <si>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</si>
  <si>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</si>
  <si>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</si>
  <si>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</si>
  <si>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</si>
  <si>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</si>
  <si>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</si>
  <si>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</si>
  <si>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</si>
  <si>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</si>
  <si>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</si>
  <si>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</si>
  <si>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</si>
  <si>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</si>
  <si>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</si>
  <si>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</si>
  <si>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</si>
  <si>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</si>
  <si>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</si>
  <si>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</si>
  <si>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</si>
  <si>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</si>
  <si>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</si>
  <si>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</si>
  <si>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</si>
  <si>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</si>
  <si>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</si>
  <si>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</si>
  <si>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</si>
  <si>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</si>
  <si>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</si>
  <si>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</si>
  <si>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</si>
  <si>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</si>
  <si>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</si>
  <si>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</si>
  <si>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</si>
  <si>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</si>
  <si>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</si>
  <si>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</si>
  <si>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</si>
  <si>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</si>
  <si>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</si>
  <si>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</si>
  <si>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</si>
  <si>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</si>
  <si>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</si>
  <si>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</si>
  <si>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</si>
  <si>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</si>
  <si>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</si>
  <si>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</si>
  <si>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</si>
  <si>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</si>
  <si>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</si>
  <si>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</si>
  <si>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</si>
  <si>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</si>
  <si>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</si>
  <si>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</si>
  <si>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</si>
  <si>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</si>
  <si>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</si>
  <si>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</si>
  <si>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</si>
  <si>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</si>
  <si>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</si>
  <si>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</si>
  <si>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</si>
  <si>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</si>
  <si>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</si>
  <si>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</si>
  <si>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</si>
  <si>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</si>
  <si>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</si>
  <si>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</si>
  <si>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</si>
  <si>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</si>
  <si>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</si>
  <si>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</si>
  <si>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</si>
  <si>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</si>
  <si>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</si>
  <si>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</si>
  <si>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</si>
  <si>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</si>
  <si>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</si>
  <si>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</si>
  <si>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</si>
  <si>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</si>
  <si>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</si>
  <si>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</si>
  <si>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</si>
  <si>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</si>
  <si>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</si>
  <si>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</si>
  <si>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</si>
  <si>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</si>
  <si>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</si>
  <si>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</si>
  <si>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</si>
  <si>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</si>
  <si>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</si>
  <si>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</si>
  <si>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</si>
  <si>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</si>
  <si>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</si>
  <si>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</si>
  <si>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</si>
  <si>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</si>
  <si>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</si>
  <si>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</si>
  <si>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</si>
  <si>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</si>
  <si>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</si>
  <si>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</si>
  <si>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</si>
  <si>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</si>
  <si>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</si>
  <si>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</si>
  <si>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</si>
  <si>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</si>
  <si>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</si>
  <si>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</si>
  <si>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</si>
  <si>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</si>
  <si>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</si>
  <si>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</si>
  <si>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</si>
  <si>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</si>
  <si>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</si>
  <si>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</si>
  <si>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</si>
  <si>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</si>
  <si>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</si>
  <si>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</si>
  <si>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</si>
  <si>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</si>
  <si>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</si>
  <si>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</si>
  <si>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</si>
  <si>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</si>
  <si>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</si>
  <si>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</si>
  <si>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</si>
  <si>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</si>
  <si>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</si>
  <si>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</si>
  <si>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</si>
  <si>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</si>
  <si>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</si>
  <si>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</si>
  <si>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</si>
  <si>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</si>
  <si>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</si>
  <si>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</si>
  <si>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</si>
  <si>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</si>
  <si>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</si>
  <si>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</si>
  <si>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</si>
  <si>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</si>
  <si>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</si>
  <si>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</si>
  <si>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</si>
  <si>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</si>
  <si>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</si>
  <si>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</si>
  <si>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</si>
  <si>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</si>
  <si>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</si>
  <si>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</si>
  <si>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</si>
  <si>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</si>
  <si>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ТП № 139 по ВЛ 10 кВ № 16 РП №5</t>
  </si>
  <si>
    <t>СИП-2 4*50</t>
  </si>
  <si>
    <t>ВЛИ</t>
  </si>
  <si>
    <t>ж/б</t>
  </si>
  <si>
    <t>Новое строительство</t>
  </si>
  <si>
    <t>ПКГУП "КЭС"</t>
  </si>
  <si>
    <t>закупка не проведена</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</si>
  <si>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</si>
  <si>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Пермский край, Кунгурский муниципальный округ</t>
  </si>
  <si>
    <t xml:space="preserve">МВ×А-0;т.у.-0; км ЛЭП-0,62;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</si>
  <si>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</si>
  <si>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</si>
  <si>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</si>
  <si>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</si>
  <si>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</si>
  <si>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</si>
  <si>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</si>
  <si>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</si>
  <si>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</si>
  <si>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</si>
  <si>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</si>
  <si>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</si>
  <si>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</si>
  <si>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</si>
  <si>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</si>
  <si>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</si>
  <si>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4,3 млн руб с НДС</t>
  </si>
  <si>
    <t>3,58млн руб без НДС</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</si>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</sst>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2583136.2234833585</c:v>
                </c:pt>
                <c:pt idx="3">
                  <c:v>4339026.8691699002</c:v>
                </c:pt>
                <c:pt idx="4">
                  <c:v>6265130.3027552273</c:v>
                </c:pt>
                <c:pt idx="5">
                  <c:v>8378401.6136960834</c:v>
                </c:pt>
                <c:pt idx="6">
                  <c:v>10697508.524804669</c:v>
                </c:pt>
                <c:pt idx="7">
                  <c:v>13243006.463381829</c:v>
                </c:pt>
                <c:pt idx="8">
                  <c:v>16037531.708879493</c:v>
                </c:pt>
                <c:pt idx="9">
                  <c:v>19106014.498974416</c:v>
                </c:pt>
                <c:pt idx="10">
                  <c:v>22475914.173160423</c:v>
                </c:pt>
                <c:pt idx="11">
                  <c:v>26177478.650971211</c:v>
                </c:pt>
                <c:pt idx="12">
                  <c:v>30244030.782928981</c:v>
                </c:pt>
                <c:pt idx="13">
                  <c:v>34712284.378707543</c:v>
                </c:pt>
                <c:pt idx="14">
                  <c:v>39622693.011492498</c:v>
                </c:pt>
                <c:pt idx="15">
                  <c:v>45019835.023091078</c:v>
                </c:pt>
                <c:pt idx="16">
                  <c:v>50952838.514282763</c:v>
                </c:pt>
              </c:numCache>
            </c:numRef>
          </c:val>
          <c:smooth val="0"/>
          <c:extLst>
            <c:ext xmlns:c16="http://schemas.microsoft.com/office/drawing/2014/chart" uri="{C3380CC4-5D6E-409C-BE32-E72D297353CC}">
              <c16:uniqueId val="{00000000-875F-410E-9577-5E355A386BB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1421027.4058483636</c:v>
                </c:pt>
                <c:pt idx="3">
                  <c:v>1375119.9355364882</c:v>
                </c:pt>
                <c:pt idx="4">
                  <c:v>1334886.2972099381</c:v>
                </c:pt>
                <c:pt idx="5">
                  <c:v>1296108.8716675746</c:v>
                </c:pt>
                <c:pt idx="6">
                  <c:v>1258718.3186491749</c:v>
                </c:pt>
                <c:pt idx="7">
                  <c:v>1222649.8214414765</c:v>
                </c:pt>
                <c:pt idx="8">
                  <c:v>1187842.6998160824</c:v>
                </c:pt>
                <c:pt idx="9">
                  <c:v>1154240.0620192084</c:v>
                </c:pt>
                <c:pt idx="10">
                  <c:v>1121788.491557223</c:v>
                </c:pt>
                <c:pt idx="11">
                  <c:v>1090437.7650006246</c:v>
                </c:pt>
                <c:pt idx="12">
                  <c:v>1060140.5974532857</c:v>
                </c:pt>
                <c:pt idx="13">
                  <c:v>1030852.41270971</c:v>
                </c:pt>
                <c:pt idx="14">
                  <c:v>1002531.1354562296</c:v>
                </c:pt>
                <c:pt idx="15">
                  <c:v>975137.00316740491</c:v>
                </c:pt>
                <c:pt idx="16">
                  <c:v>948632.3956106496</c:v>
                </c:pt>
              </c:numCache>
            </c:numRef>
          </c:val>
          <c:smooth val="0"/>
          <c:extLst>
            <c:ext xmlns:c16="http://schemas.microsoft.com/office/drawing/2014/chart" uri="{C3380CC4-5D6E-409C-BE32-E72D297353CC}">
              <c16:uniqueId val="{00000001-875F-410E-9577-5E355A386BB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353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545</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546</v>
      </c>
    </row>
    <row r="41" spans="1:24" ht="63" x14ac:dyDescent="0.25">
      <c r="A41" s="18" t="s">
        <v>48</v>
      </c>
      <c r="B41" s="24" t="s">
        <v>49</v>
      </c>
      <c r="C41" s="17" t="s">
        <v>547</v>
      </c>
    </row>
    <row r="42" spans="1:24" ht="47.25" x14ac:dyDescent="0.25">
      <c r="A42" s="18" t="s">
        <v>50</v>
      </c>
      <c r="B42" s="24" t="s">
        <v>51</v>
      </c>
      <c r="C42" s="17" t="s">
        <v>547</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548</v>
      </c>
    </row>
    <row r="47" spans="1:24" ht="18.75" customHeight="1" x14ac:dyDescent="0.25">
      <c r="A47" s="21"/>
      <c r="B47" s="22"/>
      <c r="C47" s="23"/>
    </row>
    <row r="48" spans="1:24" ht="31.5" x14ac:dyDescent="0.25">
      <c r="A48" s="18" t="s">
        <v>60</v>
      </c>
      <c r="B48" s="24" t="s">
        <v>61</v>
      </c>
      <c r="C48" s="25" t="s">
        <v>549</v>
      </c>
    </row>
    <row r="49" spans="1:3" ht="31.5" x14ac:dyDescent="0.25">
      <c r="A49" s="18" t="s">
        <v>62</v>
      </c>
      <c r="B49" s="24" t="s">
        <v>63</v>
      </c>
      <c r="C49" s="26"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4.8111259499999992</v>
      </c>
      <c r="E24" s="196">
        <v>4.8111259499999992</v>
      </c>
      <c r="F24" s="197">
        <v>4.8111259499999992</v>
      </c>
      <c r="G24" s="196">
        <v>0</v>
      </c>
      <c r="H24" s="196">
        <v>0</v>
      </c>
      <c r="I24" s="196">
        <v>0</v>
      </c>
      <c r="J24" s="196">
        <v>4.8111259499999992</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4.8111259499999992</v>
      </c>
      <c r="E27" s="26">
        <v>4.8111259499999992</v>
      </c>
      <c r="F27" s="203">
        <v>4.8111259499999992</v>
      </c>
      <c r="G27" s="26">
        <v>0</v>
      </c>
      <c r="H27" s="26">
        <v>0</v>
      </c>
      <c r="I27" s="26">
        <v>0</v>
      </c>
      <c r="J27" s="26">
        <v>4.8111259499999992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4.0092716249999993</v>
      </c>
      <c r="E30" s="200">
        <v>4.0092716249999993</v>
      </c>
      <c r="F30" s="200">
        <v>4.0092716249999993</v>
      </c>
      <c r="G30" s="200">
        <v>0</v>
      </c>
      <c r="H30" s="200">
        <v>0</v>
      </c>
      <c r="I30" s="200">
        <v>0</v>
      </c>
      <c r="J30" s="200">
        <v>4.0092716249999993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0.40092716249999993</v>
      </c>
      <c r="E31" s="26">
        <v>0.40092716249999993</v>
      </c>
      <c r="F31" s="26">
        <v>0.40092716249999993</v>
      </c>
      <c r="G31" s="200">
        <v>0</v>
      </c>
      <c r="H31" s="26">
        <v>0</v>
      </c>
      <c r="I31" s="26">
        <v>0</v>
      </c>
      <c r="J31" s="200">
        <v>0.40092716249999993</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1.0023179062499998</v>
      </c>
      <c r="E32" s="26">
        <v>1.0023179062499998</v>
      </c>
      <c r="F32" s="26">
        <v>1.0023179062499998</v>
      </c>
      <c r="G32" s="200">
        <v>0</v>
      </c>
      <c r="H32" s="26">
        <v>0</v>
      </c>
      <c r="I32" s="26">
        <v>0</v>
      </c>
      <c r="J32" s="200">
        <v>1.0023179062499998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2.4055629749999996</v>
      </c>
      <c r="E33" s="26">
        <v>2.4055629749999996</v>
      </c>
      <c r="F33" s="26">
        <v>2.4055629749999996</v>
      </c>
      <c r="G33" s="200">
        <v>0</v>
      </c>
      <c r="H33" s="26">
        <v>0</v>
      </c>
      <c r="I33" s="26">
        <v>0</v>
      </c>
      <c r="J33" s="200">
        <v>2.4055629749999996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0.20046358124999997</v>
      </c>
      <c r="E34" s="26">
        <v>0.20046358124999997</v>
      </c>
      <c r="F34" s="26">
        <v>0.20046358124999997</v>
      </c>
      <c r="G34" s="200">
        <v>0</v>
      </c>
      <c r="H34" s="26">
        <v>0</v>
      </c>
      <c r="I34" s="26">
        <v>0</v>
      </c>
      <c r="J34" s="200">
        <v>0.20046358124999997</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0.62</v>
      </c>
      <c r="E38" s="26">
        <v>0.62</v>
      </c>
      <c r="F38" s="26">
        <v>0.62</v>
      </c>
      <c r="G38" s="26">
        <v>0</v>
      </c>
      <c r="H38" s="26">
        <v>0</v>
      </c>
      <c r="I38" s="26">
        <v>0</v>
      </c>
      <c r="J38" s="26">
        <v>0.62</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12</v>
      </c>
      <c r="E42" s="26">
        <v>12</v>
      </c>
      <c r="F42" s="26">
        <v>12</v>
      </c>
      <c r="G42" s="26">
        <v>0</v>
      </c>
      <c r="H42" s="26">
        <v>0</v>
      </c>
      <c r="I42" s="26">
        <v>0</v>
      </c>
      <c r="J42" s="26">
        <v>12</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0.62</v>
      </c>
      <c r="E48" s="200">
        <v>0.62</v>
      </c>
      <c r="F48" s="200">
        <v>0.62</v>
      </c>
      <c r="G48" s="200">
        <v>0</v>
      </c>
      <c r="H48" s="200">
        <v>0</v>
      </c>
      <c r="I48" s="200">
        <v>0</v>
      </c>
      <c r="J48" s="200">
        <v>0.62</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12</v>
      </c>
      <c r="E52" s="200">
        <v>12</v>
      </c>
      <c r="F52" s="200">
        <v>12</v>
      </c>
      <c r="G52" s="200">
        <v>0</v>
      </c>
      <c r="H52" s="200">
        <v>0</v>
      </c>
      <c r="I52" s="200">
        <v>0</v>
      </c>
      <c r="J52" s="200">
        <v>12</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22</v>
      </c>
      <c r="B55" s="208" t="s">
        <v>396</v>
      </c>
      <c r="C55" s="200">
        <v>0</v>
      </c>
      <c r="D55" s="200">
        <v>4.0092716249999993</v>
      </c>
      <c r="E55" s="200">
        <v>4.0092716249999993</v>
      </c>
      <c r="F55" s="200">
        <v>4.0092716249999993</v>
      </c>
      <c r="G55" s="200">
        <v>0</v>
      </c>
      <c r="H55" s="200">
        <v>0</v>
      </c>
      <c r="I55" s="200">
        <v>0</v>
      </c>
      <c r="J55" s="200">
        <v>4.0092716249999993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4.0092716249999993</v>
      </c>
      <c r="E56" s="26">
        <v>4.0092716249999993</v>
      </c>
      <c r="F56" s="26">
        <v>4.0092716249999993</v>
      </c>
      <c r="G56" s="26">
        <v>0</v>
      </c>
      <c r="H56" s="26">
        <v>0</v>
      </c>
      <c r="I56" s="26">
        <v>0</v>
      </c>
      <c r="J56" s="26">
        <v>4.0092716249999993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0.62</v>
      </c>
      <c r="E59" s="211">
        <v>0.62</v>
      </c>
      <c r="F59" s="211">
        <v>0.62</v>
      </c>
      <c r="G59" s="211">
        <v>0</v>
      </c>
      <c r="H59" s="211">
        <v>0</v>
      </c>
      <c r="I59" s="211">
        <v>0</v>
      </c>
      <c r="J59" s="211">
        <v>0.62</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12</v>
      </c>
      <c r="E61" s="26">
        <v>12</v>
      </c>
      <c r="F61" s="26">
        <v>12</v>
      </c>
      <c r="G61" s="26">
        <v>0</v>
      </c>
      <c r="H61" s="26">
        <v>0</v>
      </c>
      <c r="I61" s="26">
        <v>0</v>
      </c>
      <c r="J61" s="26">
        <v>12</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24</v>
      </c>
      <c r="B64" s="220" t="s">
        <v>410</v>
      </c>
      <c r="C64" s="221">
        <v>0</v>
      </c>
      <c r="D64" s="221">
        <v>4.0092716249999993</v>
      </c>
      <c r="E64" s="221">
        <v>4.0092716249999993</v>
      </c>
      <c r="F64" s="221">
        <v>4.0092716249999993</v>
      </c>
      <c r="G64" s="221">
        <v>0</v>
      </c>
      <c r="H64" s="221">
        <v>0</v>
      </c>
      <c r="I64" s="221">
        <v>0</v>
      </c>
      <c r="J64" s="221">
        <v>4.0092716249999993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527</v>
      </c>
      <c r="D26" s="157">
        <v>2025</v>
      </c>
      <c r="E26" s="157" t="s">
        <v>84</v>
      </c>
      <c r="F26" s="157" t="s">
        <v>84</v>
      </c>
      <c r="G26" s="157">
        <v>0</v>
      </c>
      <c r="H26" s="157" t="s">
        <v>84</v>
      </c>
      <c r="I26" s="157">
        <v>0</v>
      </c>
      <c r="J26" s="157" t="s">
        <v>84</v>
      </c>
      <c r="K26" s="157" t="s">
        <v>84</v>
      </c>
      <c r="L26" s="157">
        <v>12</v>
      </c>
      <c r="M26" s="157" t="s">
        <v>84</v>
      </c>
      <c r="N26" s="157">
        <v>0</v>
      </c>
      <c r="O26" s="157" t="s">
        <v>529</v>
      </c>
      <c r="P26" s="157" t="s">
        <v>529</v>
      </c>
      <c r="Q26" s="157" t="s">
        <v>529</v>
      </c>
      <c r="R26" s="157" t="s">
        <v>529</v>
      </c>
      <c r="S26" s="157" t="s">
        <v>529</v>
      </c>
      <c r="T26" s="157" t="s">
        <v>529</v>
      </c>
      <c r="U26" s="157" t="s">
        <v>529</v>
      </c>
      <c r="V26" s="157" t="s">
        <v>529</v>
      </c>
      <c r="W26" s="157" t="s">
        <v>529</v>
      </c>
      <c r="X26" s="157" t="s">
        <v>529</v>
      </c>
      <c r="Y26" s="157" t="s">
        <v>529</v>
      </c>
      <c r="Z26" s="157" t="s">
        <v>529</v>
      </c>
      <c r="AA26" s="157" t="s">
        <v>529</v>
      </c>
      <c r="AB26" s="157" t="s">
        <v>529</v>
      </c>
      <c r="AC26" s="157" t="s">
        <v>529</v>
      </c>
      <c r="AD26" s="157" t="s">
        <v>529</v>
      </c>
      <c r="AE26" s="157" t="s">
        <v>529</v>
      </c>
      <c r="AF26" s="157" t="s">
        <v>529</v>
      </c>
      <c r="AG26" s="157" t="s">
        <v>529</v>
      </c>
      <c r="AH26" s="157" t="s">
        <v>529</v>
      </c>
      <c r="AI26" s="157" t="s">
        <v>529</v>
      </c>
      <c r="AJ26" s="157" t="s">
        <v>529</v>
      </c>
      <c r="AK26" s="157" t="s">
        <v>529</v>
      </c>
      <c r="AL26" s="157" t="s">
        <v>529</v>
      </c>
      <c r="AM26" s="157" t="s">
        <v>529</v>
      </c>
      <c r="AN26" s="157" t="s">
        <v>529</v>
      </c>
      <c r="AO26" s="157" t="s">
        <v>529</v>
      </c>
      <c r="AP26" s="157" t="s">
        <v>529</v>
      </c>
      <c r="AQ26" s="158" t="s">
        <v>529</v>
      </c>
      <c r="AR26" s="157" t="s">
        <v>529</v>
      </c>
      <c r="AS26" s="157" t="s">
        <v>529</v>
      </c>
      <c r="AT26" s="157" t="s">
        <v>529</v>
      </c>
      <c r="AU26" s="157" t="s">
        <v>529</v>
      </c>
      <c r="AV26" s="157" t="s">
        <v>529</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O_К2_5</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469</v>
      </c>
      <c r="B21" s="168" t="s">
        <v>530</v>
      </c>
    </row>
    <row r="22" spans="1:2" s="134" customFormat="1" ht="16.5" thickBot="1" x14ac:dyDescent="0.3">
      <c r="A22" s="167" t="s">
        <v>470</v>
      </c>
      <c r="B22" s="168" t="s">
        <v>531</v>
      </c>
    </row>
    <row r="23" spans="1:2" s="134" customFormat="1" ht="16.5" thickBot="1" x14ac:dyDescent="0.3">
      <c r="A23" s="167" t="s">
        <v>471</v>
      </c>
      <c r="B23" s="168" t="s">
        <v>527</v>
      </c>
    </row>
    <row r="24" spans="1:2" s="134" customFormat="1" ht="16.5" thickBot="1" x14ac:dyDescent="0.3">
      <c r="A24" s="167" t="s">
        <v>472</v>
      </c>
      <c r="B24" s="168" t="s">
        <v>532</v>
      </c>
    </row>
    <row r="25" spans="1:2" s="134" customFormat="1" ht="16.5" thickBot="1" x14ac:dyDescent="0.3">
      <c r="A25" s="169" t="s">
        <v>473</v>
      </c>
      <c r="B25" s="168">
        <v>2025</v>
      </c>
    </row>
    <row r="26" spans="1:2" s="134" customFormat="1" ht="16.5" thickBot="1" x14ac:dyDescent="0.3">
      <c r="A26" s="170" t="s">
        <v>474</v>
      </c>
      <c r="B26" s="168" t="s">
        <v>533</v>
      </c>
    </row>
    <row r="27" spans="1:2" s="134" customFormat="1" ht="29.25" thickBot="1" x14ac:dyDescent="0.3">
      <c r="A27" s="171" t="s">
        <v>475</v>
      </c>
      <c r="B27" s="172">
        <v>4.2959659499999994</v>
      </c>
    </row>
    <row r="28" spans="1:2" s="134" customFormat="1" ht="16.5" thickBot="1" x14ac:dyDescent="0.3">
      <c r="A28" s="173" t="s">
        <v>476</v>
      </c>
      <c r="B28" s="172" t="s">
        <v>534</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535</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536</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536</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537</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537</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528</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538</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539</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540</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63" x14ac:dyDescent="0.25">
      <c r="A25" s="43">
        <v>1</v>
      </c>
      <c r="B25" s="17" t="s">
        <v>86</v>
      </c>
      <c r="C25" s="17" t="s">
        <v>523</v>
      </c>
      <c r="D25" s="17" t="s">
        <v>86</v>
      </c>
      <c r="E25" s="17" t="s">
        <v>523</v>
      </c>
      <c r="F25" s="17" t="s">
        <v>86</v>
      </c>
      <c r="G25" s="17">
        <v>0.4</v>
      </c>
      <c r="H25" s="17" t="s">
        <v>86</v>
      </c>
      <c r="I25" s="17">
        <v>0.4</v>
      </c>
      <c r="J25" s="17">
        <v>2025</v>
      </c>
      <c r="K25" s="17" t="s">
        <v>86</v>
      </c>
      <c r="L25" s="17">
        <v>1</v>
      </c>
      <c r="M25" s="17" t="s">
        <v>86</v>
      </c>
      <c r="N25" s="17" t="s">
        <v>524</v>
      </c>
      <c r="O25" s="17" t="s">
        <v>86</v>
      </c>
      <c r="P25" s="17" t="s">
        <v>525</v>
      </c>
      <c r="Q25" s="17" t="s">
        <v>86</v>
      </c>
      <c r="R25" s="17">
        <v>0.5</v>
      </c>
      <c r="S25" s="17" t="s">
        <v>86</v>
      </c>
      <c r="T25" s="17" t="s">
        <v>86</v>
      </c>
      <c r="U25" s="17" t="s">
        <v>86</v>
      </c>
      <c r="V25" s="17" t="s">
        <v>86</v>
      </c>
      <c r="W25" s="17" t="s">
        <v>526</v>
      </c>
      <c r="X25" s="17" t="s">
        <v>86</v>
      </c>
      <c r="Y25" s="17" t="s">
        <v>86</v>
      </c>
      <c r="Z25" s="17" t="s">
        <v>86</v>
      </c>
      <c r="AA25" s="17" t="s">
        <v>527</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O_К2_5</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541</v>
      </c>
    </row>
    <row r="23" spans="1:3" ht="42.75" customHeight="1" x14ac:dyDescent="0.25">
      <c r="A23" s="49" t="s">
        <v>16</v>
      </c>
      <c r="B23" s="50" t="s">
        <v>138</v>
      </c>
      <c r="C23" s="25" t="s">
        <v>530</v>
      </c>
    </row>
    <row r="24" spans="1:3" ht="63" customHeight="1" x14ac:dyDescent="0.25">
      <c r="A24" s="49" t="s">
        <v>18</v>
      </c>
      <c r="B24" s="50" t="s">
        <v>139</v>
      </c>
      <c r="C24" s="25" t="s">
        <v>532</v>
      </c>
    </row>
    <row r="25" spans="1:3" ht="63" customHeight="1" x14ac:dyDescent="0.25">
      <c r="A25" s="49" t="s">
        <v>20</v>
      </c>
      <c r="B25" s="50" t="s">
        <v>140</v>
      </c>
      <c r="C25" s="25" t="s">
        <v>190</v>
      </c>
    </row>
    <row r="26" spans="1:3" ht="42.75" customHeight="1" x14ac:dyDescent="0.25">
      <c r="A26" s="49" t="s">
        <v>22</v>
      </c>
      <c r="B26" s="50" t="s">
        <v>141</v>
      </c>
      <c r="C26" s="25" t="s">
        <v>551</v>
      </c>
    </row>
    <row r="27" spans="1:3" ht="42.75" customHeight="1" x14ac:dyDescent="0.25">
      <c r="A27" s="49" t="s">
        <v>24</v>
      </c>
      <c r="B27" s="50" t="s">
        <v>142</v>
      </c>
      <c r="C27" s="25" t="s">
        <v>552</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3579971.6249999995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18457488.468018141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102284.90357142856</v>
      </c>
      <c r="E65" s="109">
        <f t="shared" si="10"/>
        <v>102284.90357142856</v>
      </c>
      <c r="F65" s="109">
        <f t="shared" si="10"/>
        <v>102284.90357142856</v>
      </c>
      <c r="G65" s="109">
        <f t="shared" si="10"/>
        <v>102284.90357142856</v>
      </c>
      <c r="H65" s="109">
        <f t="shared" si="10"/>
        <v>102284.90357142856</v>
      </c>
      <c r="I65" s="109">
        <f t="shared" si="10"/>
        <v>102284.90357142856</v>
      </c>
      <c r="J65" s="109">
        <f t="shared" si="10"/>
        <v>102284.90357142856</v>
      </c>
      <c r="K65" s="109">
        <f t="shared" si="10"/>
        <v>102284.90357142856</v>
      </c>
      <c r="L65" s="109">
        <f t="shared" si="10"/>
        <v>102284.90357142856</v>
      </c>
      <c r="M65" s="109">
        <f t="shared" si="10"/>
        <v>102284.90357142856</v>
      </c>
      <c r="N65" s="109">
        <f t="shared" si="10"/>
        <v>102284.90357142856</v>
      </c>
      <c r="O65" s="109">
        <f t="shared" si="10"/>
        <v>102284.90357142856</v>
      </c>
      <c r="P65" s="109">
        <f t="shared" si="10"/>
        <v>102284.90357142856</v>
      </c>
      <c r="Q65" s="109">
        <f t="shared" si="10"/>
        <v>102284.90357142856</v>
      </c>
      <c r="R65" s="109">
        <f t="shared" si="10"/>
        <v>102284.90357142856</v>
      </c>
      <c r="S65" s="109">
        <f t="shared" si="10"/>
        <v>102284.90357142856</v>
      </c>
      <c r="T65" s="109">
        <f t="shared" si="10"/>
        <v>102284.90357142856</v>
      </c>
      <c r="U65" s="109">
        <f t="shared" si="10"/>
        <v>102284.90357142856</v>
      </c>
      <c r="V65" s="109">
        <f t="shared" si="10"/>
        <v>102284.90357142856</v>
      </c>
      <c r="W65" s="109">
        <f t="shared" si="10"/>
        <v>102284.90357142856</v>
      </c>
    </row>
    <row r="66" spans="1:23" ht="11.25" customHeight="1" x14ac:dyDescent="0.25">
      <c r="A66" s="74" t="s">
        <v>238</v>
      </c>
      <c r="B66" s="109">
        <f>IF(AND(B45&gt;$B$92,B45&lt;=$B$92+$B$27),B65,0)</f>
        <v>0</v>
      </c>
      <c r="C66" s="109">
        <f t="shared" ref="C66:W66" si="11">IF(AND(C45&gt;$B$92,C45&lt;=$B$92+$B$27),C65+B66,0)</f>
        <v>0</v>
      </c>
      <c r="D66" s="109">
        <f t="shared" si="11"/>
        <v>102284.90357142856</v>
      </c>
      <c r="E66" s="109">
        <f t="shared" si="11"/>
        <v>204569.80714285711</v>
      </c>
      <c r="F66" s="109">
        <f t="shared" si="11"/>
        <v>306854.71071428567</v>
      </c>
      <c r="G66" s="109">
        <f t="shared" si="11"/>
        <v>409139.61428571423</v>
      </c>
      <c r="H66" s="109">
        <f t="shared" si="11"/>
        <v>511424.51785714278</v>
      </c>
      <c r="I66" s="109">
        <f t="shared" si="11"/>
        <v>613709.42142857134</v>
      </c>
      <c r="J66" s="109">
        <f t="shared" si="11"/>
        <v>715994.32499999995</v>
      </c>
      <c r="K66" s="109">
        <f t="shared" si="11"/>
        <v>818279.22857142845</v>
      </c>
      <c r="L66" s="109">
        <f t="shared" si="11"/>
        <v>920564.13214285695</v>
      </c>
      <c r="M66" s="109">
        <f t="shared" si="11"/>
        <v>1022849.0357142854</v>
      </c>
      <c r="N66" s="109">
        <f t="shared" si="11"/>
        <v>1125133.9392857139</v>
      </c>
      <c r="O66" s="109">
        <f t="shared" si="11"/>
        <v>1227418.8428571424</v>
      </c>
      <c r="P66" s="109">
        <f t="shared" si="11"/>
        <v>1329703.7464285709</v>
      </c>
      <c r="Q66" s="109">
        <f t="shared" si="11"/>
        <v>1431988.6499999994</v>
      </c>
      <c r="R66" s="109">
        <f t="shared" si="11"/>
        <v>1534273.5535714279</v>
      </c>
      <c r="S66" s="109">
        <f t="shared" si="11"/>
        <v>1636558.4571428564</v>
      </c>
      <c r="T66" s="109">
        <f t="shared" si="11"/>
        <v>1738843.3607142849</v>
      </c>
      <c r="U66" s="109">
        <f t="shared" si="11"/>
        <v>1841128.2642857134</v>
      </c>
      <c r="V66" s="109">
        <f t="shared" si="11"/>
        <v>1943413.1678571419</v>
      </c>
      <c r="W66" s="109">
        <f t="shared" si="11"/>
        <v>2045698.0714285704</v>
      </c>
    </row>
    <row r="67" spans="1:23" ht="25.5" customHeight="1" x14ac:dyDescent="0.25">
      <c r="A67" s="110" t="s">
        <v>239</v>
      </c>
      <c r="B67" s="106">
        <f t="shared" ref="B67:W67" si="12">B64-B65</f>
        <v>0</v>
      </c>
      <c r="C67" s="106">
        <f t="shared" si="12"/>
        <v>1867174.4212495829</v>
      </c>
      <c r="D67" s="106">
        <f>D64-D65</f>
        <v>1895745.7208912615</v>
      </c>
      <c r="E67" s="106">
        <f t="shared" si="12"/>
        <v>2091471.6552605408</v>
      </c>
      <c r="F67" s="106">
        <f t="shared" si="12"/>
        <v>2306671.9330631951</v>
      </c>
      <c r="G67" s="106">
        <f t="shared" si="12"/>
        <v>2543311.7181707136</v>
      </c>
      <c r="H67" s="106">
        <f t="shared" si="12"/>
        <v>2803556.8919663965</v>
      </c>
      <c r="I67" s="106">
        <f t="shared" si="12"/>
        <v>3089794.7635221202</v>
      </c>
      <c r="J67" s="106">
        <f t="shared" si="12"/>
        <v>3404656.9346148786</v>
      </c>
      <c r="K67" s="106">
        <f t="shared" si="12"/>
        <v>3751044.5453119962</v>
      </c>
      <c r="L67" s="106">
        <f t="shared" si="12"/>
        <v>4132156.1496282425</v>
      </c>
      <c r="M67" s="106">
        <f t="shared" si="12"/>
        <v>4551518.4970470387</v>
      </c>
      <c r="N67" s="106">
        <f t="shared" si="12"/>
        <v>5013020.5247686105</v>
      </c>
      <c r="O67" s="106">
        <f t="shared" si="12"/>
        <v>5520950.8976952396</v>
      </c>
      <c r="P67" s="106">
        <f t="shared" si="12"/>
        <v>6080039.4687148528</v>
      </c>
      <c r="Q67" s="106">
        <f t="shared" si="12"/>
        <v>6695503.0711600799</v>
      </c>
      <c r="R67" s="106">
        <f t="shared" si="12"/>
        <v>7373096.0988009162</v>
      </c>
      <c r="S67" s="106">
        <f t="shared" si="12"/>
        <v>8119166.3768176287</v>
      </c>
      <c r="T67" s="106">
        <f t="shared" si="12"/>
        <v>8940716.8803861942</v>
      </c>
      <c r="U67" s="106">
        <f t="shared" si="12"/>
        <v>9845473.9163334258</v>
      </c>
      <c r="V67" s="106">
        <f t="shared" si="12"/>
        <v>10841962.448382175</v>
      </c>
      <c r="W67" s="106">
        <f t="shared" si="12"/>
        <v>11939589.318472726</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1895745.7208912615</v>
      </c>
      <c r="E69" s="105">
        <f>E67+E68</f>
        <v>2091471.6552605408</v>
      </c>
      <c r="F69" s="105">
        <f t="shared" ref="F69:W69" si="14">F67-F68</f>
        <v>2306671.9330631951</v>
      </c>
      <c r="G69" s="105">
        <f t="shared" si="14"/>
        <v>2543311.7181707136</v>
      </c>
      <c r="H69" s="105">
        <f t="shared" si="14"/>
        <v>2803556.8919663965</v>
      </c>
      <c r="I69" s="105">
        <f t="shared" si="14"/>
        <v>3089794.7635221202</v>
      </c>
      <c r="J69" s="105">
        <f t="shared" si="14"/>
        <v>3404656.9346148786</v>
      </c>
      <c r="K69" s="105">
        <f t="shared" si="14"/>
        <v>3751044.5453119962</v>
      </c>
      <c r="L69" s="105">
        <f t="shared" si="14"/>
        <v>4132156.1496282425</v>
      </c>
      <c r="M69" s="105">
        <f t="shared" si="14"/>
        <v>4551518.4970470387</v>
      </c>
      <c r="N69" s="105">
        <f t="shared" si="14"/>
        <v>5013020.5247686105</v>
      </c>
      <c r="O69" s="105">
        <f t="shared" si="14"/>
        <v>5520950.8976952396</v>
      </c>
      <c r="P69" s="105">
        <f t="shared" si="14"/>
        <v>6080039.4687148528</v>
      </c>
      <c r="Q69" s="105">
        <f t="shared" si="14"/>
        <v>6695503.0711600799</v>
      </c>
      <c r="R69" s="105">
        <f t="shared" si="14"/>
        <v>7373096.0988009162</v>
      </c>
      <c r="S69" s="105">
        <f t="shared" si="14"/>
        <v>8119166.3768176287</v>
      </c>
      <c r="T69" s="105">
        <f t="shared" si="14"/>
        <v>8940716.8803861942</v>
      </c>
      <c r="U69" s="105">
        <f t="shared" si="14"/>
        <v>9845473.9163334258</v>
      </c>
      <c r="V69" s="105">
        <f t="shared" si="14"/>
        <v>10841962.448382175</v>
      </c>
      <c r="W69" s="105">
        <f t="shared" si="14"/>
        <v>11939589.318472726</v>
      </c>
    </row>
    <row r="70" spans="1:23" ht="12" customHeight="1" x14ac:dyDescent="0.25">
      <c r="A70" s="74" t="s">
        <v>209</v>
      </c>
      <c r="B70" s="102">
        <f t="shared" ref="B70:W70" si="15">-IF(B69&gt;0, B69*$B$35, 0)</f>
        <v>0</v>
      </c>
      <c r="C70" s="102">
        <f t="shared" si="15"/>
        <v>-373434.88424991659</v>
      </c>
      <c r="D70" s="102">
        <f t="shared" si="15"/>
        <v>-379149.14417825232</v>
      </c>
      <c r="E70" s="102">
        <f t="shared" si="15"/>
        <v>-418294.3310521082</v>
      </c>
      <c r="F70" s="102">
        <f t="shared" si="15"/>
        <v>-461334.38661263906</v>
      </c>
      <c r="G70" s="102">
        <f t="shared" si="15"/>
        <v>-508662.34363414277</v>
      </c>
      <c r="H70" s="102">
        <f t="shared" si="15"/>
        <v>-560711.37839327927</v>
      </c>
      <c r="I70" s="102">
        <f t="shared" si="15"/>
        <v>-617958.95270442404</v>
      </c>
      <c r="J70" s="102">
        <f t="shared" si="15"/>
        <v>-680931.38692297577</v>
      </c>
      <c r="K70" s="102">
        <f t="shared" si="15"/>
        <v>-750208.9090623993</v>
      </c>
      <c r="L70" s="102">
        <f t="shared" si="15"/>
        <v>-826431.22992564854</v>
      </c>
      <c r="M70" s="102">
        <f t="shared" si="15"/>
        <v>-910303.6994094078</v>
      </c>
      <c r="N70" s="102">
        <f t="shared" si="15"/>
        <v>-1002604.1049537221</v>
      </c>
      <c r="O70" s="102">
        <f t="shared" si="15"/>
        <v>-1104190.1795390479</v>
      </c>
      <c r="P70" s="102">
        <f t="shared" si="15"/>
        <v>-1216007.8937429707</v>
      </c>
      <c r="Q70" s="102">
        <f t="shared" si="15"/>
        <v>-1339100.614232016</v>
      </c>
      <c r="R70" s="102">
        <f t="shared" si="15"/>
        <v>-1474619.2197601832</v>
      </c>
      <c r="S70" s="102">
        <f t="shared" si="15"/>
        <v>-1623833.2753635258</v>
      </c>
      <c r="T70" s="102">
        <f t="shared" si="15"/>
        <v>-1788143.3760772389</v>
      </c>
      <c r="U70" s="102">
        <f t="shared" si="15"/>
        <v>-1969094.7832666852</v>
      </c>
      <c r="V70" s="102">
        <f t="shared" si="15"/>
        <v>-2168392.489676435</v>
      </c>
      <c r="W70" s="102">
        <f t="shared" si="15"/>
        <v>-2387917.8636945453</v>
      </c>
    </row>
    <row r="71" spans="1:23" ht="12.75" customHeight="1" thickBot="1" x14ac:dyDescent="0.3">
      <c r="A71" s="111" t="s">
        <v>242</v>
      </c>
      <c r="B71" s="112">
        <f t="shared" ref="B71:W71" si="16">B69+B70</f>
        <v>0</v>
      </c>
      <c r="C71" s="112">
        <f>C69+C70</f>
        <v>1493739.5369996664</v>
      </c>
      <c r="D71" s="112">
        <f t="shared" si="16"/>
        <v>1516596.5767130093</v>
      </c>
      <c r="E71" s="112">
        <f t="shared" si="16"/>
        <v>1673177.3242084326</v>
      </c>
      <c r="F71" s="112">
        <f t="shared" si="16"/>
        <v>1845337.546450556</v>
      </c>
      <c r="G71" s="112">
        <f t="shared" si="16"/>
        <v>2034649.3745365709</v>
      </c>
      <c r="H71" s="112">
        <f t="shared" si="16"/>
        <v>2242845.5135731171</v>
      </c>
      <c r="I71" s="112">
        <f t="shared" si="16"/>
        <v>2471835.8108176962</v>
      </c>
      <c r="J71" s="112">
        <f t="shared" si="16"/>
        <v>2723725.5476919031</v>
      </c>
      <c r="K71" s="112">
        <f t="shared" si="16"/>
        <v>3000835.6362495972</v>
      </c>
      <c r="L71" s="112">
        <f t="shared" si="16"/>
        <v>3305724.9197025942</v>
      </c>
      <c r="M71" s="112">
        <f t="shared" si="16"/>
        <v>3641214.7976376312</v>
      </c>
      <c r="N71" s="112">
        <f t="shared" si="16"/>
        <v>4010416.4198148884</v>
      </c>
      <c r="O71" s="112">
        <f t="shared" si="16"/>
        <v>4416760.7181561915</v>
      </c>
      <c r="P71" s="112">
        <f t="shared" si="16"/>
        <v>4864031.5749718826</v>
      </c>
      <c r="Q71" s="112">
        <f t="shared" si="16"/>
        <v>5356402.4569280641</v>
      </c>
      <c r="R71" s="112">
        <f t="shared" si="16"/>
        <v>5898476.879040733</v>
      </c>
      <c r="S71" s="112">
        <f t="shared" si="16"/>
        <v>6495333.1014541034</v>
      </c>
      <c r="T71" s="112">
        <f t="shared" si="16"/>
        <v>7152573.5043089557</v>
      </c>
      <c r="U71" s="112">
        <f t="shared" si="16"/>
        <v>7876379.1330667408</v>
      </c>
      <c r="V71" s="112">
        <f t="shared" si="16"/>
        <v>8673569.95870574</v>
      </c>
      <c r="W71" s="112">
        <f t="shared" si="16"/>
        <v>9551671.4547781814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1895745.7208912615</v>
      </c>
      <c r="E74" s="106">
        <f t="shared" si="18"/>
        <v>2091471.6552605408</v>
      </c>
      <c r="F74" s="106">
        <f t="shared" si="18"/>
        <v>2306671.9330631951</v>
      </c>
      <c r="G74" s="106">
        <f t="shared" si="18"/>
        <v>2543311.7181707136</v>
      </c>
      <c r="H74" s="106">
        <f t="shared" si="18"/>
        <v>2803556.8919663965</v>
      </c>
      <c r="I74" s="106">
        <f t="shared" si="18"/>
        <v>3089794.7635221202</v>
      </c>
      <c r="J74" s="106">
        <f t="shared" si="18"/>
        <v>3404656.9346148786</v>
      </c>
      <c r="K74" s="106">
        <f t="shared" si="18"/>
        <v>3751044.5453119962</v>
      </c>
      <c r="L74" s="106">
        <f t="shared" si="18"/>
        <v>4132156.1496282425</v>
      </c>
      <c r="M74" s="106">
        <f t="shared" si="18"/>
        <v>4551518.4970470387</v>
      </c>
      <c r="N74" s="106">
        <f t="shared" si="18"/>
        <v>5013020.5247686105</v>
      </c>
      <c r="O74" s="106">
        <f t="shared" si="18"/>
        <v>5520950.8976952396</v>
      </c>
      <c r="P74" s="106">
        <f t="shared" si="18"/>
        <v>6080039.4687148528</v>
      </c>
      <c r="Q74" s="106">
        <f t="shared" si="18"/>
        <v>6695503.0711600799</v>
      </c>
      <c r="R74" s="106">
        <f t="shared" si="18"/>
        <v>7373096.0988009162</v>
      </c>
      <c r="S74" s="106">
        <f t="shared" si="18"/>
        <v>8119166.3768176287</v>
      </c>
      <c r="T74" s="106">
        <f t="shared" si="18"/>
        <v>8940716.8803861942</v>
      </c>
      <c r="U74" s="106">
        <f t="shared" si="18"/>
        <v>9845473.9163334258</v>
      </c>
      <c r="V74" s="106">
        <f t="shared" si="18"/>
        <v>10841962.448382175</v>
      </c>
      <c r="W74" s="106">
        <f t="shared" si="18"/>
        <v>11939589.318472726</v>
      </c>
    </row>
    <row r="75" spans="1:23" ht="12" customHeight="1" x14ac:dyDescent="0.25">
      <c r="A75" s="74" t="s">
        <v>237</v>
      </c>
      <c r="B75" s="102">
        <f t="shared" ref="B75:W75" si="19">B65</f>
        <v>0</v>
      </c>
      <c r="C75" s="102">
        <f t="shared" si="19"/>
        <v>0</v>
      </c>
      <c r="D75" s="102">
        <f t="shared" si="19"/>
        <v>102284.90357142856</v>
      </c>
      <c r="E75" s="102">
        <f t="shared" si="19"/>
        <v>102284.90357142856</v>
      </c>
      <c r="F75" s="102">
        <f t="shared" si="19"/>
        <v>102284.90357142856</v>
      </c>
      <c r="G75" s="102">
        <f t="shared" si="19"/>
        <v>102284.90357142856</v>
      </c>
      <c r="H75" s="102">
        <f t="shared" si="19"/>
        <v>102284.90357142856</v>
      </c>
      <c r="I75" s="102">
        <f t="shared" si="19"/>
        <v>102284.90357142856</v>
      </c>
      <c r="J75" s="102">
        <f t="shared" si="19"/>
        <v>102284.90357142856</v>
      </c>
      <c r="K75" s="102">
        <f t="shared" si="19"/>
        <v>102284.90357142856</v>
      </c>
      <c r="L75" s="102">
        <f t="shared" si="19"/>
        <v>102284.90357142856</v>
      </c>
      <c r="M75" s="102">
        <f t="shared" si="19"/>
        <v>102284.90357142856</v>
      </c>
      <c r="N75" s="102">
        <f t="shared" si="19"/>
        <v>102284.90357142856</v>
      </c>
      <c r="O75" s="102">
        <f t="shared" si="19"/>
        <v>102284.90357142856</v>
      </c>
      <c r="P75" s="102">
        <f t="shared" si="19"/>
        <v>102284.90357142856</v>
      </c>
      <c r="Q75" s="102">
        <f t="shared" si="19"/>
        <v>102284.90357142856</v>
      </c>
      <c r="R75" s="102">
        <f t="shared" si="19"/>
        <v>102284.90357142856</v>
      </c>
      <c r="S75" s="102">
        <f t="shared" si="19"/>
        <v>102284.90357142856</v>
      </c>
      <c r="T75" s="102">
        <f t="shared" si="19"/>
        <v>102284.90357142856</v>
      </c>
      <c r="U75" s="102">
        <f t="shared" si="19"/>
        <v>102284.90357142856</v>
      </c>
      <c r="V75" s="102">
        <f t="shared" si="19"/>
        <v>102284.90357142856</v>
      </c>
      <c r="W75" s="102">
        <f t="shared" si="19"/>
        <v>102284.90357142856</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-379149.14417825238</v>
      </c>
      <c r="E77" s="109">
        <f>IF(SUM($B$70:E70)+SUM($B$77:D77)&gt;0,0,SUM($B$70:E70)-SUM($B$77:D77))</f>
        <v>-418294.3310521082</v>
      </c>
      <c r="F77" s="109">
        <f>IF(SUM($B$70:F70)+SUM($B$77:E77)&gt;0,0,SUM($B$70:F70)-SUM($B$77:E77))</f>
        <v>-461334.38661263906</v>
      </c>
      <c r="G77" s="109">
        <f>IF(SUM($B$70:G70)+SUM($B$77:F77)&gt;0,0,SUM($B$70:G70)-SUM($B$77:F77))</f>
        <v>-508662.34363414277</v>
      </c>
      <c r="H77" s="109">
        <f>IF(SUM($B$70:H70)+SUM($B$77:G77)&gt;0,0,SUM($B$70:H70)-SUM($B$77:G77))</f>
        <v>-560711.37839327939</v>
      </c>
      <c r="I77" s="109">
        <f>IF(SUM($B$70:I70)+SUM($B$77:H77)&gt;0,0,SUM($B$70:I70)-SUM($B$77:H77))</f>
        <v>-617958.95270442404</v>
      </c>
      <c r="J77" s="109">
        <f>IF(SUM($B$70:J70)+SUM($B$77:I77)&gt;0,0,SUM($B$70:J70)-SUM($B$77:I77))</f>
        <v>-680931.386922976</v>
      </c>
      <c r="K77" s="109">
        <f>IF(SUM($B$70:K70)+SUM($B$77:J77)&gt;0,0,SUM($B$70:K70)-SUM($B$77:J77))</f>
        <v>-750208.90906239953</v>
      </c>
      <c r="L77" s="109">
        <f>IF(SUM($B$70:L70)+SUM($B$77:K77)&gt;0,0,SUM($B$70:L70)-SUM($B$77:K77))</f>
        <v>-826431.22992564831</v>
      </c>
      <c r="M77" s="109">
        <f>IF(SUM($B$70:M70)+SUM($B$77:L77)&gt;0,0,SUM($B$70:M70)-SUM($B$77:L77))</f>
        <v>-910303.69940940756</v>
      </c>
      <c r="N77" s="109">
        <f>IF(SUM($B$70:N70)+SUM($B$77:M77)&gt;0,0,SUM($B$70:N70)-SUM($B$77:M77))</f>
        <v>-1002604.1049537221</v>
      </c>
      <c r="O77" s="109">
        <f>IF(SUM($B$70:O70)+SUM($B$77:N77)&gt;0,0,SUM($B$70:O70)-SUM($B$77:N77))</f>
        <v>-1104190.1795390472</v>
      </c>
      <c r="P77" s="109">
        <f>IF(SUM($B$70:P70)+SUM($B$77:O77)&gt;0,0,SUM($B$70:P70)-SUM($B$77:O77))</f>
        <v>-1216007.8937429711</v>
      </c>
      <c r="Q77" s="109">
        <f>IF(SUM($B$70:Q70)+SUM($B$77:P77)&gt;0,0,SUM($B$70:Q70)-SUM($B$77:P77))</f>
        <v>-1339100.6142320167</v>
      </c>
      <c r="R77" s="109">
        <f>IF(SUM($B$70:R70)+SUM($B$77:Q77)&gt;0,0,SUM($B$70:R70)-SUM($B$77:Q77))</f>
        <v>-1474619.2197601832</v>
      </c>
      <c r="S77" s="109">
        <f>IF(SUM($B$70:S70)+SUM($B$77:R77)&gt;0,0,SUM($B$70:S70)-SUM($B$77:R77))</f>
        <v>-1623833.2753635254</v>
      </c>
      <c r="T77" s="109">
        <f>IF(SUM($B$70:T70)+SUM($B$77:S77)&gt;0,0,SUM($B$70:T70)-SUM($B$77:S77))</f>
        <v>-1788143.3760772385</v>
      </c>
      <c r="U77" s="109">
        <f>IF(SUM($B$70:U70)+SUM($B$77:T77)&gt;0,0,SUM($B$70:U70)-SUM($B$77:T77))</f>
        <v>-1969094.7832666859</v>
      </c>
      <c r="V77" s="109">
        <f>IF(SUM($B$70:V70)+SUM($B$77:U77)&gt;0,0,SUM($B$70:V70)-SUM($B$77:U77))</f>
        <v>-2168392.4896764345</v>
      </c>
      <c r="W77" s="109">
        <f>IF(SUM($B$70:W70)+SUM($B$77:V77)&gt;0,0,SUM($B$70:W70)-SUM($B$77:V77))</f>
        <v>-2387917.8636945449</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1605760.9686086508</v>
      </c>
      <c r="E82" s="106">
        <f t="shared" si="24"/>
        <v>1755890.6456865412</v>
      </c>
      <c r="F82" s="106">
        <f t="shared" si="24"/>
        <v>1926103.4335853274</v>
      </c>
      <c r="G82" s="106">
        <f t="shared" si="24"/>
        <v>2113271.3109408561</v>
      </c>
      <c r="H82" s="106">
        <f t="shared" si="24"/>
        <v>2319106.9111085855</v>
      </c>
      <c r="I82" s="106">
        <f t="shared" si="24"/>
        <v>2545497.9385771607</v>
      </c>
      <c r="J82" s="106">
        <f t="shared" si="24"/>
        <v>2794525.2454976635</v>
      </c>
      <c r="K82" s="106">
        <f t="shared" si="24"/>
        <v>3068482.7900949218</v>
      </c>
      <c r="L82" s="106">
        <f t="shared" si="24"/>
        <v>3369899.6741860062</v>
      </c>
      <c r="M82" s="106">
        <f t="shared" si="24"/>
        <v>3701564.4778107884</v>
      </c>
      <c r="N82" s="106">
        <f t="shared" si="24"/>
        <v>4066552.131957768</v>
      </c>
      <c r="O82" s="106">
        <f t="shared" si="24"/>
        <v>4468253.5957785659</v>
      </c>
      <c r="P82" s="106">
        <f t="shared" si="24"/>
        <v>4910408.6327849571</v>
      </c>
      <c r="Q82" s="106">
        <f t="shared" si="24"/>
        <v>5397142.0115985777</v>
      </c>
      <c r="R82" s="106">
        <f t="shared" si="24"/>
        <v>5933003.4911916861</v>
      </c>
      <c r="S82" s="106">
        <f t="shared" si="24"/>
        <v>6523011.9885674687</v>
      </c>
      <c r="T82" s="106">
        <f t="shared" si="24"/>
        <v>7172704.3688671356</v>
      </c>
      <c r="U82" s="106">
        <f t="shared" si="24"/>
        <v>7888189.3443870535</v>
      </c>
      <c r="V82" s="106">
        <f t="shared" si="24"/>
        <v>8676207.0204159021</v>
      </c>
      <c r="W82" s="106">
        <f t="shared" si="24"/>
        <v>9544194.6826841626</v>
      </c>
    </row>
    <row r="83" spans="1:23" ht="12" customHeight="1" x14ac:dyDescent="0.25">
      <c r="A83" s="94" t="s">
        <v>249</v>
      </c>
      <c r="B83" s="106">
        <f>SUM($B$82:B82)</f>
        <v>0</v>
      </c>
      <c r="C83" s="106">
        <f>SUM(B82:C82)</f>
        <v>977375.2548747079</v>
      </c>
      <c r="D83" s="106">
        <f>SUM(B82:D82)</f>
        <v>2583136.2234833585</v>
      </c>
      <c r="E83" s="106">
        <f>SUM($B$82:E82)</f>
        <v>4339026.8691699002</v>
      </c>
      <c r="F83" s="106">
        <f>SUM($B$82:F82)</f>
        <v>6265130.3027552273</v>
      </c>
      <c r="G83" s="106">
        <f>SUM($B$82:G82)</f>
        <v>8378401.6136960834</v>
      </c>
      <c r="H83" s="106">
        <f>SUM($B$82:H82)</f>
        <v>10697508.524804669</v>
      </c>
      <c r="I83" s="106">
        <f>SUM($B$82:I82)</f>
        <v>13243006.463381829</v>
      </c>
      <c r="J83" s="106">
        <f>SUM($B$82:J82)</f>
        <v>16037531.708879493</v>
      </c>
      <c r="K83" s="106">
        <f>SUM($B$82:K82)</f>
        <v>19106014.498974416</v>
      </c>
      <c r="L83" s="106">
        <f>SUM($B$82:L82)</f>
        <v>22475914.173160423</v>
      </c>
      <c r="M83" s="106">
        <f>SUM($B$82:M82)</f>
        <v>26177478.650971211</v>
      </c>
      <c r="N83" s="106">
        <f>SUM($B$82:N82)</f>
        <v>30244030.782928981</v>
      </c>
      <c r="O83" s="106">
        <f>SUM($B$82:O82)</f>
        <v>34712284.378707543</v>
      </c>
      <c r="P83" s="106">
        <f>SUM($B$82:P82)</f>
        <v>39622693.011492498</v>
      </c>
      <c r="Q83" s="106">
        <f>SUM($B$82:Q82)</f>
        <v>45019835.023091078</v>
      </c>
      <c r="R83" s="106">
        <f>SUM($B$82:R82)</f>
        <v>50952838.514282763</v>
      </c>
      <c r="S83" s="106">
        <f>SUM($B$82:S82)</f>
        <v>57475850.502850235</v>
      </c>
      <c r="T83" s="106">
        <f>SUM($B$82:T82)</f>
        <v>64648554.871717371</v>
      </c>
      <c r="U83" s="106">
        <f>SUM($B$82:U82)</f>
        <v>72536744.216104418</v>
      </c>
      <c r="V83" s="106">
        <f>SUM($B$82:V82)</f>
        <v>81212951.23652032</v>
      </c>
      <c r="W83" s="106">
        <f>SUM($B$82:W82)</f>
        <v>90757145.919204488</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1421027.4058483636</v>
      </c>
      <c r="E85" s="106">
        <f t="shared" si="26"/>
        <v>1375119.9355364882</v>
      </c>
      <c r="F85" s="106">
        <f t="shared" si="26"/>
        <v>1334886.2972099381</v>
      </c>
      <c r="G85" s="106">
        <f t="shared" si="26"/>
        <v>1296108.8716675746</v>
      </c>
      <c r="H85" s="106">
        <f t="shared" si="26"/>
        <v>1258718.3186491749</v>
      </c>
      <c r="I85" s="106">
        <f t="shared" si="26"/>
        <v>1222649.8214414765</v>
      </c>
      <c r="J85" s="106">
        <f t="shared" si="26"/>
        <v>1187842.6998160824</v>
      </c>
      <c r="K85" s="106">
        <f t="shared" si="26"/>
        <v>1154240.0620192084</v>
      </c>
      <c r="L85" s="106">
        <f t="shared" si="26"/>
        <v>1121788.491557223</v>
      </c>
      <c r="M85" s="106">
        <f t="shared" si="26"/>
        <v>1090437.7650006246</v>
      </c>
      <c r="N85" s="106">
        <f t="shared" si="26"/>
        <v>1060140.5974532857</v>
      </c>
      <c r="O85" s="106">
        <f t="shared" si="26"/>
        <v>1030852.41270971</v>
      </c>
      <c r="P85" s="106">
        <f t="shared" si="26"/>
        <v>1002531.1354562296</v>
      </c>
      <c r="Q85" s="106">
        <f t="shared" si="26"/>
        <v>975137.00316740491</v>
      </c>
      <c r="R85" s="106">
        <f t="shared" si="26"/>
        <v>948632.3956106496</v>
      </c>
      <c r="S85" s="106">
        <f t="shared" si="26"/>
        <v>922981.68010423193</v>
      </c>
      <c r="T85" s="106">
        <f t="shared" si="26"/>
        <v>898151.07087954693</v>
      </c>
      <c r="U85" s="106">
        <f t="shared" si="26"/>
        <v>874108.5010810598</v>
      </c>
      <c r="V85" s="106">
        <f t="shared" si="26"/>
        <v>850823.5060991355</v>
      </c>
      <c r="W85" s="106">
        <f t="shared" si="26"/>
        <v>828267.11707452696</v>
      </c>
    </row>
    <row r="86" spans="1:23" ht="21.75" customHeight="1" x14ac:dyDescent="0.25">
      <c r="A86" s="110" t="s">
        <v>252</v>
      </c>
      <c r="B86" s="106">
        <f>SUM(B85)</f>
        <v>0</v>
      </c>
      <c r="C86" s="106">
        <f t="shared" ref="C86:W86" si="27">C85+B86</f>
        <v>977375.2548747079</v>
      </c>
      <c r="D86" s="106">
        <f t="shared" si="27"/>
        <v>2398402.6607230715</v>
      </c>
      <c r="E86" s="106">
        <f t="shared" si="27"/>
        <v>3773522.5962595595</v>
      </c>
      <c r="F86" s="106">
        <f t="shared" si="27"/>
        <v>5108408.8934694976</v>
      </c>
      <c r="G86" s="106">
        <f t="shared" si="27"/>
        <v>6404517.7651370727</v>
      </c>
      <c r="H86" s="106">
        <f t="shared" si="27"/>
        <v>7663236.0837862473</v>
      </c>
      <c r="I86" s="106">
        <f t="shared" si="27"/>
        <v>8885885.9052277245</v>
      </c>
      <c r="J86" s="106">
        <f t="shared" si="27"/>
        <v>10073728.605043806</v>
      </c>
      <c r="K86" s="106">
        <f t="shared" si="27"/>
        <v>11227968.667063015</v>
      </c>
      <c r="L86" s="106">
        <f t="shared" si="27"/>
        <v>12349757.158620238</v>
      </c>
      <c r="M86" s="106">
        <f t="shared" si="27"/>
        <v>13440194.923620863</v>
      </c>
      <c r="N86" s="106">
        <f t="shared" si="27"/>
        <v>14500335.521074148</v>
      </c>
      <c r="O86" s="106">
        <f t="shared" si="27"/>
        <v>15531187.933783857</v>
      </c>
      <c r="P86" s="106">
        <f t="shared" si="27"/>
        <v>16533719.069240086</v>
      </c>
      <c r="Q86" s="106">
        <f t="shared" si="27"/>
        <v>17508856.072407492</v>
      </c>
      <c r="R86" s="106">
        <f t="shared" si="27"/>
        <v>18457488.468018141</v>
      </c>
      <c r="S86" s="106">
        <f t="shared" si="27"/>
        <v>19380470.148122374</v>
      </c>
      <c r="T86" s="106">
        <f t="shared" si="27"/>
        <v>20278621.219001919</v>
      </c>
      <c r="U86" s="106">
        <f t="shared" si="27"/>
        <v>21152729.72008298</v>
      </c>
      <c r="V86" s="106">
        <f t="shared" si="27"/>
        <v>22003553.226182114</v>
      </c>
      <c r="W86" s="106">
        <f t="shared" si="27"/>
        <v>22831820.343256641</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O_К2_5</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2024-10-29T06:54:38Z</dcterms:created>
  <dcterms:modified xsi:type="dcterms:W3CDTF">2025-05-08T09:23:05Z</dcterms:modified>
</cp:coreProperties>
</file>