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770" yWindow="177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0" i="8"/>
  <c r="B62" i="8"/>
  <c r="B63" i="8"/>
  <c r="C47" i="8"/>
  <c r="C59" i="8"/>
  <c r="C60" i="8"/>
  <c r="C61" i="8"/>
  <c r="C62" i="8"/>
  <c r="C63" i="8"/>
  <c r="D47" i="8"/>
  <c r="D60" i="8" s="1"/>
  <c r="D63" i="8"/>
  <c r="E63" i="8"/>
  <c r="F63" i="8"/>
  <c r="G63" i="8"/>
  <c r="H63" i="8"/>
  <c r="I63" i="8"/>
  <c r="J63" i="8"/>
  <c r="K63" i="8"/>
  <c r="L63" i="8"/>
  <c r="M63" i="8"/>
  <c r="N63" i="8"/>
  <c r="O63" i="8"/>
  <c r="P63" i="8"/>
  <c r="Q63" i="8"/>
  <c r="R63" i="8"/>
  <c r="B48" i="8"/>
  <c r="B57" i="8" s="1"/>
  <c r="B79" i="8" s="1"/>
  <c r="B65" i="8"/>
  <c r="B75" i="8" s="1"/>
  <c r="B68" i="8"/>
  <c r="B76" i="8" s="1"/>
  <c r="B81" i="8"/>
  <c r="C48" i="8"/>
  <c r="C57" i="8" s="1"/>
  <c r="C65" i="8"/>
  <c r="C75" i="8" s="1"/>
  <c r="C68" i="8"/>
  <c r="C76" i="8" s="1"/>
  <c r="C81" i="8"/>
  <c r="D65" i="8"/>
  <c r="D75" i="8" s="1"/>
  <c r="D68" i="8"/>
  <c r="D76" i="8"/>
  <c r="D81" i="8"/>
  <c r="E65" i="8"/>
  <c r="E75" i="8" s="1"/>
  <c r="E68" i="8"/>
  <c r="E76" i="8" s="1"/>
  <c r="E81" i="8"/>
  <c r="F65" i="8"/>
  <c r="F75" i="8" s="1"/>
  <c r="F68" i="8"/>
  <c r="F76" i="8" s="1"/>
  <c r="F81" i="8"/>
  <c r="G65" i="8"/>
  <c r="G75" i="8"/>
  <c r="G68" i="8"/>
  <c r="G76" i="8" s="1"/>
  <c r="G81" i="8"/>
  <c r="H65" i="8"/>
  <c r="H75" i="8"/>
  <c r="H68" i="8"/>
  <c r="H76" i="8"/>
  <c r="H81" i="8"/>
  <c r="I65" i="8"/>
  <c r="I75" i="8" s="1"/>
  <c r="I68" i="8"/>
  <c r="I76" i="8" s="1"/>
  <c r="I81" i="8"/>
  <c r="J65" i="8"/>
  <c r="J75" i="8" s="1"/>
  <c r="J68" i="8"/>
  <c r="J76" i="8" s="1"/>
  <c r="J81" i="8"/>
  <c r="K65" i="8"/>
  <c r="K75" i="8"/>
  <c r="K68" i="8"/>
  <c r="K76" i="8" s="1"/>
  <c r="K81" i="8"/>
  <c r="L65" i="8"/>
  <c r="L75" i="8" s="1"/>
  <c r="L68" i="8"/>
  <c r="L76" i="8" s="1"/>
  <c r="L81" i="8"/>
  <c r="M65" i="8"/>
  <c r="M75" i="8" s="1"/>
  <c r="M68" i="8"/>
  <c r="M76" i="8" s="1"/>
  <c r="M81" i="8"/>
  <c r="N65" i="8"/>
  <c r="N75" i="8" s="1"/>
  <c r="N68" i="8"/>
  <c r="N76" i="8" s="1"/>
  <c r="N81" i="8"/>
  <c r="O65" i="8"/>
  <c r="O75" i="8"/>
  <c r="O68" i="8"/>
  <c r="O76" i="8" s="1"/>
  <c r="O81" i="8"/>
  <c r="P65" i="8"/>
  <c r="P75" i="8" s="1"/>
  <c r="P68" i="8"/>
  <c r="P76" i="8"/>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F66" i="8" l="1"/>
  <c r="G66" i="8" s="1"/>
  <c r="H66" i="8" s="1"/>
  <c r="I66" i="8" s="1"/>
  <c r="J66" i="8" s="1"/>
  <c r="K66" i="8" s="1"/>
  <c r="L66" i="8" s="1"/>
  <c r="M66" i="8" s="1"/>
  <c r="N66" i="8" s="1"/>
  <c r="O66" i="8" s="1"/>
  <c r="P66" i="8" s="1"/>
  <c r="Q66" i="8" s="1"/>
  <c r="R66" i="8" s="1"/>
  <c r="S66" i="8" s="1"/>
  <c r="T66" i="8" s="1"/>
  <c r="U66" i="8" s="1"/>
  <c r="V66" i="8" s="1"/>
  <c r="W66" i="8" s="1"/>
  <c r="D48" i="8"/>
  <c r="D57" i="8" s="1"/>
  <c r="C58" i="8"/>
  <c r="C78" i="8" s="1"/>
  <c r="D62" i="8"/>
  <c r="W75" i="8"/>
  <c r="C79" i="8"/>
  <c r="D79" i="8"/>
  <c r="D59" i="8"/>
  <c r="D58" i="8" s="1"/>
  <c r="D78" i="8" s="1"/>
  <c r="B61" i="8"/>
  <c r="B58" i="8" s="1"/>
  <c r="E47" i="8"/>
  <c r="D61" i="8"/>
  <c r="C64" i="8" l="1"/>
  <c r="C67" i="8" s="1"/>
  <c r="C74" i="8" s="1"/>
  <c r="E61" i="8"/>
  <c r="F47" i="8"/>
  <c r="E62" i="8"/>
  <c r="E59" i="8"/>
  <c r="E60" i="8"/>
  <c r="E48" i="8"/>
  <c r="E57" i="8" s="1"/>
  <c r="D64" i="8"/>
  <c r="D67" i="8" s="1"/>
  <c r="B64" i="8"/>
  <c r="B67" i="8" s="1"/>
  <c r="B78" i="8"/>
  <c r="C69" i="8" l="1"/>
  <c r="B74" i="8"/>
  <c r="B69" i="8"/>
  <c r="E58" i="8"/>
  <c r="D74" i="8"/>
  <c r="D69" i="8"/>
  <c r="E79" i="8"/>
  <c r="F62" i="8"/>
  <c r="F48" i="8"/>
  <c r="F57" i="8" s="1"/>
  <c r="F59" i="8"/>
  <c r="F60" i="8"/>
  <c r="F61" i="8"/>
  <c r="G47" i="8"/>
  <c r="C70" i="8"/>
  <c r="C71" i="8" s="1"/>
  <c r="F58" i="8" l="1"/>
  <c r="F64" i="8" s="1"/>
  <c r="F67" i="8" s="1"/>
  <c r="G59" i="8"/>
  <c r="G60" i="8"/>
  <c r="G48" i="8"/>
  <c r="G57" i="8" s="1"/>
  <c r="G61" i="8"/>
  <c r="H47" i="8"/>
  <c r="G62" i="8"/>
  <c r="F79" i="8"/>
  <c r="E64" i="8"/>
  <c r="E67" i="8" s="1"/>
  <c r="B70" i="8"/>
  <c r="B71" i="8"/>
  <c r="D70" i="8"/>
  <c r="D71" i="8" s="1"/>
  <c r="E78" i="8"/>
  <c r="F78" i="8" l="1"/>
  <c r="E74" i="8"/>
  <c r="E69" i="8"/>
  <c r="G79" i="8"/>
  <c r="G64" i="8"/>
  <c r="G67" i="8" s="1"/>
  <c r="F74" i="8"/>
  <c r="F69" i="8"/>
  <c r="B77" i="8"/>
  <c r="B82" i="8" s="1"/>
  <c r="H60" i="8"/>
  <c r="H61" i="8"/>
  <c r="I47" i="8"/>
  <c r="H62" i="8"/>
  <c r="H48" i="8"/>
  <c r="H57" i="8" s="1"/>
  <c r="H59" i="8"/>
  <c r="G58" i="8"/>
  <c r="H58" i="8" l="1"/>
  <c r="C77" i="8"/>
  <c r="C82" i="8" s="1"/>
  <c r="C85" i="8" s="1"/>
  <c r="G74" i="8"/>
  <c r="G69" i="8"/>
  <c r="H64" i="8"/>
  <c r="H67" i="8" s="1"/>
  <c r="H79" i="8"/>
  <c r="H78" i="8"/>
  <c r="F70" i="8"/>
  <c r="F71" i="8"/>
  <c r="B83" i="8"/>
  <c r="B87" i="8"/>
  <c r="E70" i="8"/>
  <c r="I61" i="8"/>
  <c r="J47" i="8"/>
  <c r="I62" i="8"/>
  <c r="I59" i="8"/>
  <c r="I60" i="8"/>
  <c r="I48" i="8"/>
  <c r="I57" i="8" s="1"/>
  <c r="G78" i="8"/>
  <c r="C87" i="8" l="1"/>
  <c r="C83" i="8"/>
  <c r="C88" i="8" s="1"/>
  <c r="I58" i="8"/>
  <c r="I78" i="8" s="1"/>
  <c r="D77" i="8"/>
  <c r="D82" i="8" s="1"/>
  <c r="H74" i="8"/>
  <c r="H69" i="8"/>
  <c r="B88" i="8"/>
  <c r="B85" i="8"/>
  <c r="B86" i="8" s="1"/>
  <c r="C86" i="8" s="1"/>
  <c r="C89" i="8" s="1"/>
  <c r="G70" i="8"/>
  <c r="G71" i="8"/>
  <c r="I64" i="8"/>
  <c r="I67" i="8" s="1"/>
  <c r="I79" i="8"/>
  <c r="J62" i="8"/>
  <c r="J48" i="8"/>
  <c r="J57" i="8" s="1"/>
  <c r="J59" i="8"/>
  <c r="J60" i="8"/>
  <c r="J61" i="8"/>
  <c r="K47" i="8"/>
  <c r="E71" i="8"/>
  <c r="J58" i="8" l="1"/>
  <c r="D85" i="8"/>
  <c r="D86" i="8" s="1"/>
  <c r="D89" i="8" s="1"/>
  <c r="D83" i="8"/>
  <c r="D88" i="8" s="1"/>
  <c r="K59" i="8"/>
  <c r="K60" i="8"/>
  <c r="K48" i="8"/>
  <c r="K57" i="8" s="1"/>
  <c r="K61" i="8"/>
  <c r="L47" i="8"/>
  <c r="K62" i="8"/>
  <c r="J79" i="8"/>
  <c r="J64" i="8"/>
  <c r="J67" i="8" s="1"/>
  <c r="J78" i="8"/>
  <c r="I74" i="8"/>
  <c r="I69" i="8"/>
  <c r="B89" i="8"/>
  <c r="D87" i="8"/>
  <c r="H70" i="8"/>
  <c r="H71" i="8" s="1"/>
  <c r="E77" i="8"/>
  <c r="E82" i="8" s="1"/>
  <c r="E85" i="8" l="1"/>
  <c r="E86" i="8" s="1"/>
  <c r="E89" i="8" s="1"/>
  <c r="E87" i="8"/>
  <c r="F87" i="8"/>
  <c r="L60" i="8"/>
  <c r="L61" i="8"/>
  <c r="M47" i="8"/>
  <c r="L62" i="8"/>
  <c r="L48" i="8"/>
  <c r="L57" i="8" s="1"/>
  <c r="L59" i="8"/>
  <c r="K58" i="8"/>
  <c r="K64" i="8" s="1"/>
  <c r="K67" i="8" s="1"/>
  <c r="J74" i="8"/>
  <c r="J69" i="8"/>
  <c r="F77" i="8"/>
  <c r="F82" i="8" s="1"/>
  <c r="F85" i="8" s="1"/>
  <c r="F86" i="8" s="1"/>
  <c r="F89" i="8" s="1"/>
  <c r="E83" i="8"/>
  <c r="E88" i="8" s="1"/>
  <c r="I70" i="8"/>
  <c r="K79" i="8"/>
  <c r="F83" i="8"/>
  <c r="G77" i="8"/>
  <c r="G82" i="8" s="1"/>
  <c r="G85" i="8" s="1"/>
  <c r="G86" i="8" s="1"/>
  <c r="G89" i="8" s="1"/>
  <c r="K78" i="8" l="1"/>
  <c r="H77" i="8"/>
  <c r="H82" i="8" s="1"/>
  <c r="H85" i="8" s="1"/>
  <c r="H86" i="8" s="1"/>
  <c r="H89" i="8" s="1"/>
  <c r="J70" i="8"/>
  <c r="J71" i="8"/>
  <c r="L79" i="8"/>
  <c r="H83" i="8"/>
  <c r="L58" i="8"/>
  <c r="L64" i="8" s="1"/>
  <c r="L67" i="8" s="1"/>
  <c r="H87" i="8"/>
  <c r="G87" i="8"/>
  <c r="J77" i="8"/>
  <c r="J82" i="8" s="1"/>
  <c r="G83" i="8"/>
  <c r="G88" i="8" s="1"/>
  <c r="K74" i="8"/>
  <c r="K69" i="8"/>
  <c r="F88" i="8"/>
  <c r="I71" i="8"/>
  <c r="I77" i="8"/>
  <c r="I82" i="8" s="1"/>
  <c r="I85" i="8" s="1"/>
  <c r="I86" i="8" s="1"/>
  <c r="I89" i="8" s="1"/>
  <c r="M61" i="8"/>
  <c r="N47" i="8"/>
  <c r="M62" i="8"/>
  <c r="M59" i="8"/>
  <c r="M60" i="8"/>
  <c r="M48" i="8"/>
  <c r="M57" i="8" s="1"/>
  <c r="J85" i="8" l="1"/>
  <c r="J86" i="8" s="1"/>
  <c r="J89" i="8" s="1"/>
  <c r="J87" i="8"/>
  <c r="L74" i="8"/>
  <c r="L69" i="8"/>
  <c r="H88" i="8"/>
  <c r="K70" i="8"/>
  <c r="K71" i="8"/>
  <c r="M58" i="8"/>
  <c r="M64" i="8" s="1"/>
  <c r="M67" i="8" s="1"/>
  <c r="J83" i="8"/>
  <c r="I83" i="8"/>
  <c r="I88" i="8" s="1"/>
  <c r="L78" i="8"/>
  <c r="K77" i="8"/>
  <c r="K82" i="8" s="1"/>
  <c r="M79" i="8"/>
  <c r="N62" i="8"/>
  <c r="N48" i="8"/>
  <c r="N57" i="8" s="1"/>
  <c r="N59" i="8"/>
  <c r="N60" i="8"/>
  <c r="N61" i="8"/>
  <c r="O47" i="8"/>
  <c r="I87" i="8"/>
  <c r="J88" i="8" l="1"/>
  <c r="M78" i="8"/>
  <c r="K85" i="8"/>
  <c r="K86" i="8" s="1"/>
  <c r="K89" i="8" s="1"/>
  <c r="K87" i="8"/>
  <c r="K83" i="8"/>
  <c r="K88" i="8" s="1"/>
  <c r="N58" i="8"/>
  <c r="N64" i="8" s="1"/>
  <c r="N67" i="8" s="1"/>
  <c r="M74" i="8"/>
  <c r="M69" i="8"/>
  <c r="L70" i="8"/>
  <c r="L71" i="8" s="1"/>
  <c r="O59" i="8"/>
  <c r="O60" i="8"/>
  <c r="O48" i="8"/>
  <c r="O57" i="8" s="1"/>
  <c r="O61" i="8"/>
  <c r="P47" i="8"/>
  <c r="O62" i="8"/>
  <c r="N79" i="8"/>
  <c r="N78" i="8" l="1"/>
  <c r="M70" i="8"/>
  <c r="M71" i="8"/>
  <c r="N74" i="8"/>
  <c r="N69" i="8"/>
  <c r="O79" i="8"/>
  <c r="L77" i="8"/>
  <c r="L82" i="8" s="1"/>
  <c r="P60" i="8"/>
  <c r="P61" i="8"/>
  <c r="Q47" i="8"/>
  <c r="P62" i="8"/>
  <c r="P48" i="8"/>
  <c r="P57" i="8" s="1"/>
  <c r="P59" i="8"/>
  <c r="O58" i="8"/>
  <c r="O64" i="8" s="1"/>
  <c r="O67" i="8" s="1"/>
  <c r="P58" i="8" l="1"/>
  <c r="O74" i="8"/>
  <c r="O69" i="8"/>
  <c r="Q61" i="8"/>
  <c r="R47" i="8"/>
  <c r="Q62" i="8"/>
  <c r="Q59" i="8"/>
  <c r="Q60" i="8"/>
  <c r="Q48" i="8"/>
  <c r="Q57" i="8" s="1"/>
  <c r="N70" i="8"/>
  <c r="N71" i="8"/>
  <c r="O78" i="8"/>
  <c r="P64" i="8"/>
  <c r="P67" i="8" s="1"/>
  <c r="P79" i="8"/>
  <c r="P78" i="8"/>
  <c r="L85" i="8"/>
  <c r="L86" i="8" s="1"/>
  <c r="L89" i="8" s="1"/>
  <c r="L83" i="8"/>
  <c r="L88" i="8" s="1"/>
  <c r="L87" i="8"/>
  <c r="M77" i="8"/>
  <c r="M82" i="8" s="1"/>
  <c r="Q79" i="8" l="1"/>
  <c r="R62" i="8"/>
  <c r="R59" i="8"/>
  <c r="R60" i="8"/>
  <c r="B29" i="8" s="1"/>
  <c r="R61" i="8"/>
  <c r="B32" i="8" s="1"/>
  <c r="R48" i="8"/>
  <c r="R57" i="8" s="1"/>
  <c r="S47" i="8"/>
  <c r="M85" i="8"/>
  <c r="M86" i="8" s="1"/>
  <c r="M89" i="8" s="1"/>
  <c r="M83" i="8"/>
  <c r="M88" i="8" s="1"/>
  <c r="M87" i="8"/>
  <c r="Q58" i="8"/>
  <c r="Q78" i="8" s="1"/>
  <c r="O70" i="8"/>
  <c r="O71" i="8"/>
  <c r="P74" i="8"/>
  <c r="P69" i="8"/>
  <c r="N77" i="8"/>
  <c r="N82" i="8" s="1"/>
  <c r="Q64" i="8" l="1"/>
  <c r="Q67" i="8" s="1"/>
  <c r="R79" i="8"/>
  <c r="O77" i="8"/>
  <c r="O82" i="8" s="1"/>
  <c r="Q74" i="8"/>
  <c r="Q69" i="8"/>
  <c r="N85" i="8"/>
  <c r="N86" i="8" s="1"/>
  <c r="N89" i="8" s="1"/>
  <c r="N83" i="8"/>
  <c r="N88" i="8" s="1"/>
  <c r="N87" i="8"/>
  <c r="P70" i="8"/>
  <c r="P77" i="8" s="1"/>
  <c r="P82" i="8" s="1"/>
  <c r="P71" i="8"/>
  <c r="S59" i="8"/>
  <c r="S60" i="8"/>
  <c r="T47" i="8"/>
  <c r="S48" i="8"/>
  <c r="S57" i="8" s="1"/>
  <c r="S61" i="8"/>
  <c r="S62" i="8"/>
  <c r="R58" i="8"/>
  <c r="B26" i="8" s="1"/>
  <c r="T59" i="8" l="1"/>
  <c r="T60" i="8"/>
  <c r="U47" i="8"/>
  <c r="T48" i="8"/>
  <c r="T57" i="8" s="1"/>
  <c r="T61" i="8"/>
  <c r="T62" i="8"/>
  <c r="Q70" i="8"/>
  <c r="Q77" i="8" s="1"/>
  <c r="Q82" i="8" s="1"/>
  <c r="R64" i="8"/>
  <c r="R67" i="8" s="1"/>
  <c r="R78" i="8"/>
  <c r="S79" i="8"/>
  <c r="P85" i="8"/>
  <c r="P87" i="8"/>
  <c r="P83" i="8"/>
  <c r="S58" i="8"/>
  <c r="S64" i="8" s="1"/>
  <c r="S67" i="8" s="1"/>
  <c r="O85" i="8"/>
  <c r="O86" i="8" s="1"/>
  <c r="O89" i="8" s="1"/>
  <c r="O87" i="8"/>
  <c r="O83" i="8"/>
  <c r="O88" i="8" s="1"/>
  <c r="Q85" i="8" l="1"/>
  <c r="Q83" i="8"/>
  <c r="Q88" i="8" s="1"/>
  <c r="Q87" i="8"/>
  <c r="S74" i="8"/>
  <c r="S69" i="8"/>
  <c r="P86" i="8"/>
  <c r="P89" i="8" s="1"/>
  <c r="Q71" i="8"/>
  <c r="U59" i="8"/>
  <c r="U60" i="8"/>
  <c r="V47" i="8"/>
  <c r="U48" i="8"/>
  <c r="U57" i="8" s="1"/>
  <c r="U61" i="8"/>
  <c r="U62" i="8"/>
  <c r="T79" i="8"/>
  <c r="S78" i="8"/>
  <c r="P88" i="8"/>
  <c r="R74" i="8"/>
  <c r="R69" i="8"/>
  <c r="T58" i="8"/>
  <c r="T78" i="8" s="1"/>
  <c r="T64" i="8" l="1"/>
  <c r="T67" i="8" s="1"/>
  <c r="R70" i="8"/>
  <c r="R77" i="8" s="1"/>
  <c r="R82" i="8" s="1"/>
  <c r="U58" i="8"/>
  <c r="U78" i="8" s="1"/>
  <c r="T74" i="8"/>
  <c r="T69" i="8"/>
  <c r="U79" i="8"/>
  <c r="V59" i="8"/>
  <c r="V60" i="8"/>
  <c r="W47" i="8"/>
  <c r="V48" i="8"/>
  <c r="V57" i="8" s="1"/>
  <c r="V61" i="8"/>
  <c r="V62" i="8"/>
  <c r="S70" i="8"/>
  <c r="S77" i="8" s="1"/>
  <c r="S82" i="8" s="1"/>
  <c r="S71" i="8"/>
  <c r="Q86" i="8"/>
  <c r="Q89" i="8" s="1"/>
  <c r="R85" i="8" l="1"/>
  <c r="R86" i="8" s="1"/>
  <c r="R83" i="8"/>
  <c r="R88" i="8" s="1"/>
  <c r="R87" i="8"/>
  <c r="S85" i="8"/>
  <c r="S86" i="8" s="1"/>
  <c r="S89" i="8" s="1"/>
  <c r="S83" i="8"/>
  <c r="S87" i="8"/>
  <c r="V58" i="8"/>
  <c r="V64" i="8" s="1"/>
  <c r="V67" i="8" s="1"/>
  <c r="T70" i="8"/>
  <c r="T77" i="8" s="1"/>
  <c r="T82" i="8" s="1"/>
  <c r="V79" i="8"/>
  <c r="V78" i="8"/>
  <c r="U64" i="8"/>
  <c r="U67" i="8" s="1"/>
  <c r="W59" i="8"/>
  <c r="W60" i="8"/>
  <c r="W48" i="8"/>
  <c r="W57" i="8" s="1"/>
  <c r="W61" i="8"/>
  <c r="W62" i="8"/>
  <c r="R71" i="8"/>
  <c r="T85" i="8" l="1"/>
  <c r="T86" i="8" s="1"/>
  <c r="T89" i="8" s="1"/>
  <c r="T87" i="8"/>
  <c r="T83" i="8"/>
  <c r="T88" i="8" s="1"/>
  <c r="V74" i="8"/>
  <c r="V69" i="8"/>
  <c r="W58" i="8"/>
  <c r="W78" i="8" s="1"/>
  <c r="W79" i="8"/>
  <c r="W64" i="8"/>
  <c r="W67" i="8" s="1"/>
  <c r="U74" i="8"/>
  <c r="U69" i="8"/>
  <c r="T71" i="8"/>
  <c r="S88" i="8"/>
  <c r="R89" i="8"/>
  <c r="G28" i="8"/>
  <c r="W74" i="8" l="1"/>
  <c r="W69" i="8"/>
  <c r="U70" i="8"/>
  <c r="U77" i="8" s="1"/>
  <c r="U82" i="8"/>
  <c r="V70" i="8"/>
  <c r="V77" i="8" s="1"/>
  <c r="V82" i="8" s="1"/>
  <c r="V71" i="8" l="1"/>
  <c r="U71" i="8"/>
  <c r="V85" i="8"/>
  <c r="V83" i="8"/>
  <c r="V87" i="8"/>
  <c r="U85" i="8"/>
  <c r="U86" i="8" s="1"/>
  <c r="U89" i="8" s="1"/>
  <c r="U87" i="8"/>
  <c r="U83" i="8"/>
  <c r="U88" i="8" s="1"/>
  <c r="W70" i="8"/>
  <c r="W77" i="8" s="1"/>
  <c r="W82" i="8" s="1"/>
  <c r="W85" i="8" l="1"/>
  <c r="W87" i="8"/>
  <c r="W83" i="8"/>
  <c r="W88" i="8" s="1"/>
  <c r="G26" i="8" s="1"/>
  <c r="W71" i="8"/>
  <c r="V88" i="8"/>
  <c r="V86" i="8"/>
  <c r="V89" i="8" s="1"/>
  <c r="W86" i="8" l="1"/>
  <c r="W89" i="8" s="1"/>
  <c r="G27" i="8" s="1"/>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<sst xmlns="http://schemas.openxmlformats.org/spreadsheetml/2006/main" count="1110" uniqueCount="550">
  <si>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</si>
  <si>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</si>
  <si>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</si>
  <si>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</si>
  <si>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</si>
  <si>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</si>
  <si>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</si>
  <si>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</si>
  <si>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</si>
  <si>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</si>
  <si>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</si>
  <si>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</si>
  <si>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</si>
  <si>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</si>
  <si>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</si>
  <si>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</si>
  <si>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</si>
  <si>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</si>
  <si>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</si>
  <si>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</si>
  <si>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</si>
  <si>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</si>
  <si>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</si>
  <si>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</si>
  <si>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</si>
  <si>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</si>
  <si>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</si>
  <si>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</si>
  <si>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</si>
  <si>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</si>
  <si>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</si>
  <si>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</si>
  <si>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</si>
  <si>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</si>
  <si>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</si>
  <si>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</si>
  <si>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</si>
  <si>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</si>
  <si>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</si>
  <si>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</si>
  <si>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</si>
  <si>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</si>
  <si>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</si>
  <si>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</si>
  <si>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</si>
  <si>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</si>
  <si>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</si>
  <si>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</si>
  <si>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</si>
  <si>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</si>
  <si>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</si>
  <si>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</si>
  <si>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</si>
  <si>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</si>
  <si>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</si>
  <si>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</si>
  <si>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</si>
  <si>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</si>
  <si>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</si>
  <si>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</si>
  <si>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</si>
  <si>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</si>
  <si>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</si>
  <si>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</si>
  <si>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</si>
  <si>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</si>
  <si>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</si>
  <si>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</si>
  <si>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</si>
  <si>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</si>
  <si>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</si>
  <si>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</si>
  <si>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</si>
  <si>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</si>
  <si>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</si>
  <si>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</si>
  <si>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</si>
  <si>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</si>
  <si>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</si>
  <si>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</si>
  <si>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</si>
  <si>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</si>
  <si>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</si>
  <si>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</si>
  <si>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</si>
  <si>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</si>
  <si>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</si>
  <si>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</si>
  <si>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</si>
  <si>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</si>
  <si>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</si>
  <si>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</si>
  <si>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</si>
  <si>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</si>
  <si>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</si>
  <si>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</si>
  <si>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</si>
  <si>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</si>
  <si>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</si>
  <si>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</si>
  <si>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</si>
  <si>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</si>
  <si>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</si>
  <si>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</si>
  <si>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</si>
  <si>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</si>
  <si>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</si>
  <si>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</si>
  <si>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</si>
  <si>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</si>
  <si>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</si>
  <si>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</si>
  <si>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</si>
  <si>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</si>
  <si>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</si>
  <si>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</si>
  <si>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</si>
  <si>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</si>
  <si>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</si>
  <si>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</si>
  <si>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</si>
  <si>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</si>
  <si>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</si>
  <si>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</si>
  <si>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</si>
  <si>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</si>
  <si>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</si>
  <si>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</si>
  <si>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</si>
  <si>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</si>
  <si>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</si>
  <si>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</si>
  <si>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</si>
  <si>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</si>
  <si>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</si>
  <si>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</si>
  <si>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</si>
  <si>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</si>
  <si>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</si>
  <si>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</si>
  <si>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</si>
  <si>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</si>
  <si>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</si>
  <si>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</si>
  <si>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</si>
  <si>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</si>
  <si>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</si>
  <si>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</si>
  <si>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</si>
  <si>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</si>
  <si>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</si>
  <si>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</si>
  <si>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</si>
  <si>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</si>
  <si>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</si>
  <si>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</si>
  <si>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</si>
  <si>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</si>
  <si>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</si>
  <si>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</si>
  <si>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</si>
  <si>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</si>
  <si>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</si>
  <si>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</si>
  <si>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</si>
  <si>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</si>
  <si>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</si>
  <si>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</si>
  <si>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</si>
  <si>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</si>
  <si>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</si>
  <si>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</si>
  <si>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</si>
  <si>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</si>
  <si>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</si>
  <si>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</si>
  <si>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</si>
  <si>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</si>
  <si>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</si>
  <si>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</si>
  <si>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</si>
  <si>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</si>
  <si>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</si>
  <si>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</si>
  <si>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</si>
  <si>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</si>
  <si>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</si>
  <si>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</si>
  <si>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</si>
  <si>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</si>
  <si>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</si>
  <si>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</si>
  <si>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</si>
  <si>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</si>
  <si>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</si>
  <si>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</si>
  <si>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</si>
  <si>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</si>
  <si>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</si>
  <si>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</si>
  <si>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</si>
  <si>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</si>
  <si>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</si>
  <si>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</si>
  <si>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</si>
  <si>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</si>
  <si>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</si>
  <si>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</si>
  <si>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</si>
  <si>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</si>
  <si>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</si>
  <si>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</si>
  <si>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</si>
  <si>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</si>
  <si>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</si>
  <si>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</si>
  <si>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</si>
  <si>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</si>
  <si>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</si>
  <si>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</si>
  <si>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</si>
  <si>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</si>
  <si>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</si>
  <si>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</si>
  <si>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</si>
  <si>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</si>
  <si>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</si>
  <si>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</si>
  <si>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</si>
  <si>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</si>
  <si>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</si>
  <si>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</si>
  <si>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</si>
  <si>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</si>
  <si>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</si>
  <si>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</si>
  <si>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</si>
  <si>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</si>
  <si>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</si>
  <si>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</si>
  <si>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</si>
  <si>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</si>
  <si>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</si>
  <si>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</si>
  <si>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</si>
  <si>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</si>
  <si>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</si>
  <si>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</si>
  <si>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</si>
  <si>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</si>
  <si>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</si>
  <si>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</si>
  <si>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</si>
  <si>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</si>
  <si>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</si>
  <si>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</si>
  <si>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</si>
  <si>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</si>
  <si>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</si>
  <si>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</si>
  <si>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</si>
  <si>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</si>
  <si>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</si>
  <si>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</si>
  <si>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</si>
  <si>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</si>
  <si>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</si>
  <si>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</si>
  <si>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</si>
  <si>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</si>
  <si>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</si>
  <si>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</si>
  <si>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</si>
  <si>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</si>
  <si>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</si>
  <si>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</si>
  <si>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</si>
  <si>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</si>
  <si>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</si>
  <si>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</si>
  <si>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</si>
  <si>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</si>
  <si>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</si>
  <si>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</si>
  <si>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</si>
  <si>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</si>
  <si>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</si>
  <si>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</si>
  <si>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</si>
  <si>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</si>
  <si>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</si>
  <si>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</si>
  <si>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</si>
  <si>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</si>
  <si>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</si>
  <si>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</si>
  <si>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</si>
  <si>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</si>
  <si>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</si>
  <si>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</si>
  <si>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</si>
  <si>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</si>
  <si>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</si>
  <si>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</si>
  <si>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</si>
  <si>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</si>
  <si>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</si>
  <si>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</si>
  <si>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</si>
  <si>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</si>
  <si>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</si>
  <si>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</si>
  <si>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</si>
  <si>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</si>
  <si>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</si>
  <si>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</si>
  <si>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</si>
  <si>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</si>
  <si>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</si>
  <si>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</si>
  <si>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</si>
  <si>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</si>
  <si>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</si>
  <si>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</si>
  <si>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</si>
  <si>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</si>
  <si>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</si>
  <si>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</si>
  <si>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</si>
  <si>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</si>
  <si>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</si>
  <si>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</si>
  <si>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</si>
  <si>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</si>
  <si>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</si>
  <si>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</si>
  <si>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</si>
  <si>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</si>
  <si>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</si>
  <si>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</si>
  <si>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</si>
  <si>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</si>
  <si>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</si>
  <si>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</si>
  <si>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</si>
  <si>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</si>
  <si>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</si>
  <si>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</si>
  <si>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</si>
  <si>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</si>
  <si>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</si>
  <si>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</si>
  <si>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</si>
  <si>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</si>
  <si>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</si>
  <si>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</si>
  <si>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</si>
  <si>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</si>
  <si>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</si>
  <si>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</si>
  <si>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</si>
  <si>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</si>
  <si>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</si>
  <si>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</si>
  <si>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</si>
  <si>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</si>
  <si>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</si>
  <si>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</si>
  <si>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</si>
  <si>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</si>
  <si>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</si>
  <si>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</si>
  <si>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</si>
  <si>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</si>
  <si>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</si>
  <si>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</si>
  <si>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</si>
  <si>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</si>
  <si>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</si>
  <si>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</si>
  <si>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</si>
  <si>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</si>
  <si>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</si>
  <si>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</si>
  <si>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</si>
  <si>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</si>
  <si>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</si>
  <si>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</si>
  <si>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</si>
  <si>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</si>
  <si>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</si>
  <si>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</si>
  <si>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</si>
  <si>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</si>
  <si>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</si>
  <si>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</si>
  <si>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</si>
  <si>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</si>
  <si>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</si>
  <si>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</si>
  <si>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</si>
  <si>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</si>
  <si>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</si>
  <si>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</si>
  <si>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</si>
  <si>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</si>
  <si>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</si>
  <si>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</si>
  <si>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</si>
  <si>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</si>
  <si>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</si>
  <si>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</si>
  <si>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</si>
  <si>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</si>
  <si>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</si>
  <si>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</si>
  <si>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</si>
  <si>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</si>
  <si>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</si>
  <si>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</si>
  <si>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</si>
  <si>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</si>
  <si>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</si>
  <si>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</si>
  <si>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</si>
  <si>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</si>
  <si>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</si>
  <si>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</si>
  <si>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</si>
  <si>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</si>
  <si>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</si>
  <si>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</si>
  <si>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</si>
  <si>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</si>
  <si>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</si>
  <si>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</si>
  <si>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</si>
  <si>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</si>
  <si>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</si>
  <si>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</si>
  <si>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</si>
  <si>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</si>
  <si>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</si>
  <si>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</si>
  <si>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</si>
  <si>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</si>
  <si>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</si>
  <si>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</si>
  <si>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</si>
  <si>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</si>
  <si>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</si>
  <si>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</si>
  <si>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</si>
  <si>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</si>
  <si>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</si>
  <si>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</si>
  <si>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</si>
  <si>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</si>
  <si>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</si>
  <si>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</si>
  <si>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</si>
  <si>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</si>
  <si>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</si>
  <si>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</si>
  <si>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</si>
  <si>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</si>
  <si>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</si>
  <si>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</si>
  <si>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</si>
  <si>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</si>
  <si>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</si>
  <si>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</si>
  <si>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</si>
  <si>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</si>
  <si>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</si>
  <si>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</si>
  <si>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</si>
  <si>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</si>
  <si>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</si>
  <si>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</si>
  <si>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</si>
  <si>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</si>
  <si>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</si>
  <si>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</si>
  <si>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</si>
  <si>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</si>
  <si>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</si>
  <si>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</si>
  <si>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</si>
  <si>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</si>
  <si>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</si>
  <si>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</si>
  <si>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</si>
  <si>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</si>
  <si>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</si>
  <si>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</si>
  <si>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</si>
  <si>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</si>
  <si>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</si>
  <si>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</si>
  <si>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</si>
  <si>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</si>
  <si>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</si>
  <si>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</si>
  <si>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</si>
  <si>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</si>
  <si>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</si>
  <si>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</si>
  <si>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</si>
  <si>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</si>
  <si>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</si>
  <si>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</si>
  <si>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</si>
  <si>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</si>
  <si>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</si>
  <si>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</si>
  <si>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</si>
  <si>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</si>
  <si>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</si>
  <si>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</si>
  <si>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</si>
  <si>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</si>
  <si>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</si>
  <si>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</si>
  <si>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</si>
  <si>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кабельной электротехнической лаборатории на базе ГАЗ-2705 или эквивалент - 2 шт.</t>
  </si>
  <si>
    <t>Пермский край, Кунгурский муниципальный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</si>
  <si>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</si>
  <si>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</si>
  <si>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</si>
  <si>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</si>
  <si>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</si>
  <si>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</si>
  <si>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</si>
  <si>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</si>
  <si>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</si>
  <si>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</si>
  <si>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</si>
  <si>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</si>
  <si>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</si>
  <si>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</si>
  <si>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</si>
  <si>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</si>
  <si>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</si>
  <si>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</si>
  <si>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2025 год</t>
  </si>
  <si>
    <t>10,25 млн руб с НДС</t>
  </si>
  <si>
    <t>8,54 млн руб без НДС</t>
  </si>
  <si>
    <t>МВ×А-0;км ЛЭП-0;т.у.-0;шт.-1</t>
  </si>
  <si>
    <t>Договор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</si>
</sst>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2662994.5570547874</c:v>
                </c:pt>
                <c:pt idx="3">
                  <c:v>4498743.5363127571</c:v>
                </c:pt>
                <c:pt idx="4">
                  <c:v>6504705.3034695126</c:v>
                </c:pt>
                <c:pt idx="5">
                  <c:v>8697834.9479817972</c:v>
                </c:pt>
                <c:pt idx="6">
                  <c:v>11096800.192661811</c:v>
                </c:pt>
                <c:pt idx="7">
                  <c:v>13722156.464810399</c:v>
                </c:pt>
                <c:pt idx="8">
                  <c:v>16596540.043879492</c:v>
                </c:pt>
                <c:pt idx="9">
                  <c:v>19744881.167545844</c:v>
                </c:pt>
                <c:pt idx="10">
                  <c:v>23194639.17530328</c:v>
                </c:pt>
                <c:pt idx="11">
                  <c:v>26976061.986685496</c:v>
                </c:pt>
                <c:pt idx="12">
                  <c:v>31122472.452214692</c:v>
                </c:pt>
                <c:pt idx="13">
                  <c:v>35670584.381564684</c:v>
                </c:pt>
                <c:pt idx="14">
                  <c:v>40660851.347921073</c:v>
                </c:pt>
                <c:pt idx="15">
                  <c:v>46137851.69309108</c:v>
                </c:pt>
                <c:pt idx="16">
                  <c:v>52150713.517854191</c:v>
                </c:pt>
              </c:numCache>
            </c:numRef>
          </c:val>
          <c:smooth val="0"/>
          <c:extLst>
            <c:ext xmlns:c16="http://schemas.microsoft.com/office/drawing/2014/chart" uri="{C3380CC4-5D6E-409C-BE32-E72D297353CC}">
              <c16:uniqueId val="{00000000-713A-4D05-A0CE-B30624CDE2A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1491698.4975044953</c:v>
                </c:pt>
                <c:pt idx="3">
                  <c:v>1437660.7246127108</c:v>
                </c:pt>
                <c:pt idx="4">
                  <c:v>1390232.1282508431</c:v>
                </c:pt>
                <c:pt idx="5">
                  <c:v>1345087.4832081983</c:v>
                </c:pt>
                <c:pt idx="6">
                  <c:v>1302062.2226674259</c:v>
                </c:pt>
                <c:pt idx="7">
                  <c:v>1261007.2586257695</c:v>
                </c:pt>
                <c:pt idx="8">
                  <c:v>1221787.334492448</c:v>
                </c:pt>
                <c:pt idx="9">
                  <c:v>1184279.5617328063</c:v>
                </c:pt>
                <c:pt idx="10">
                  <c:v>1148372.1196223539</c:v>
                </c:pt>
                <c:pt idx="11">
                  <c:v>1113963.0995715368</c:v>
                </c:pt>
                <c:pt idx="12">
                  <c:v>1080959.4776045356</c:v>
                </c:pt>
                <c:pt idx="13">
                  <c:v>1049276.2004541785</c:v>
                </c:pt>
                <c:pt idx="14">
                  <c:v>1018835.3723982376</c:v>
                </c:pt>
                <c:pt idx="15">
                  <c:v>989565.53143466846</c:v>
                </c:pt>
                <c:pt idx="16">
                  <c:v>961401.00469672354</c:v>
                </c:pt>
              </c:numCache>
            </c:numRef>
          </c:val>
          <c:smooth val="0"/>
          <c:extLst>
            <c:ext xmlns:c16="http://schemas.microsoft.com/office/drawing/2014/chart" uri="{C3380CC4-5D6E-409C-BE32-E72D297353CC}">
              <c16:uniqueId val="{00000001-713A-4D05-A0CE-B30624CDE2A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O_К6_26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кабельной электротехнической лаборатории на базе ГАЗ-2705 или эквивалент - 2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12.408719999999999</v>
      </c>
      <c r="D24" s="196">
        <v>11.92</v>
      </c>
      <c r="E24" s="196">
        <v>11.92</v>
      </c>
      <c r="F24" s="197">
        <v>11.92</v>
      </c>
      <c r="G24" s="196">
        <v>0</v>
      </c>
      <c r="H24" s="196">
        <v>0</v>
      </c>
      <c r="I24" s="196">
        <v>0</v>
      </c>
      <c r="J24" s="196">
        <v>11.92</v>
      </c>
      <c r="K24" s="196">
        <v>4</v>
      </c>
      <c r="L24" s="196">
        <v>12.408719999999999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12.408719999999999</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11.92</v>
      </c>
      <c r="E27" s="26">
        <v>11.92</v>
      </c>
      <c r="F27" s="203">
        <v>11.92</v>
      </c>
      <c r="G27" s="26">
        <v>0</v>
      </c>
      <c r="H27" s="26">
        <v>0</v>
      </c>
      <c r="I27" s="26">
        <v>0</v>
      </c>
      <c r="J27" s="26">
        <v>11.92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12.408719999999999</v>
      </c>
      <c r="D29" s="26">
        <v>0</v>
      </c>
      <c r="E29" s="26">
        <v>0</v>
      </c>
      <c r="F29" s="203">
        <v>0</v>
      </c>
      <c r="G29" s="26">
        <v>0</v>
      </c>
      <c r="H29" s="26">
        <v>0</v>
      </c>
      <c r="I29" s="26">
        <v>0</v>
      </c>
      <c r="J29" s="26">
        <v>0</v>
      </c>
      <c r="K29" s="26">
        <v>0</v>
      </c>
      <c r="L29" s="26">
        <v>12.408719999999999</v>
      </c>
      <c r="M29" s="26">
        <v>4</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12.408719999999999</v>
      </c>
      <c r="AG29" s="200">
        <v>0</v>
      </c>
    </row>
    <row r="30" spans="1:37" s="7" customFormat="1" ht="47.25" x14ac:dyDescent="0.25">
      <c r="A30" s="207" t="s">
        <v>15</v>
      </c>
      <c r="B30" s="208" t="s">
        <v>356</v>
      </c>
      <c r="C30" s="200">
        <v>0</v>
      </c>
      <c r="D30" s="200">
        <v>20.273933333333332</v>
      </c>
      <c r="E30" s="200">
        <v>20.273933333333332</v>
      </c>
      <c r="F30" s="200">
        <v>20.273933333333332</v>
      </c>
      <c r="G30" s="200">
        <v>0</v>
      </c>
      <c r="H30" s="200">
        <v>0</v>
      </c>
      <c r="I30" s="200">
        <v>0</v>
      </c>
      <c r="J30" s="200">
        <v>9.9333333333333336</v>
      </c>
      <c r="K30" s="200">
        <v>4</v>
      </c>
      <c r="L30" s="200">
        <v>10.340599999999998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10.340599999999998</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20.273933333333332</v>
      </c>
      <c r="E33" s="26">
        <v>20.273933333333332</v>
      </c>
      <c r="F33" s="26">
        <v>20.273933333333332</v>
      </c>
      <c r="G33" s="200">
        <v>0</v>
      </c>
      <c r="H33" s="26">
        <v>0</v>
      </c>
      <c r="I33" s="26">
        <v>0</v>
      </c>
      <c r="J33" s="200">
        <v>9.9333333333333336</v>
      </c>
      <c r="K33" s="26">
        <v>4</v>
      </c>
      <c r="L33" s="26">
        <v>10.340599999999998</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10.340599999999998</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1</v>
      </c>
      <c r="D44" s="215">
        <v>1</v>
      </c>
      <c r="E44" s="215">
        <v>1</v>
      </c>
      <c r="F44" s="215">
        <v>1</v>
      </c>
      <c r="G44" s="215">
        <v>0</v>
      </c>
      <c r="H44" s="215">
        <v>0</v>
      </c>
      <c r="I44" s="215">
        <v>0</v>
      </c>
      <c r="J44" s="215">
        <v>1</v>
      </c>
      <c r="K44" s="215">
        <v>4</v>
      </c>
      <c r="L44" s="215">
        <v>1</v>
      </c>
      <c r="M44" s="215">
        <v>4</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6</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1</v>
      </c>
      <c r="D54" s="200">
        <v>1</v>
      </c>
      <c r="E54" s="200">
        <v>1</v>
      </c>
      <c r="F54" s="200">
        <v>1</v>
      </c>
      <c r="G54" s="200">
        <v>0</v>
      </c>
      <c r="H54" s="200">
        <v>0</v>
      </c>
      <c r="I54" s="200">
        <v>0</v>
      </c>
      <c r="J54" s="200">
        <v>1</v>
      </c>
      <c r="K54" s="200">
        <v>4</v>
      </c>
      <c r="L54" s="200">
        <v>1</v>
      </c>
      <c r="M54" s="200">
        <v>4</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6</v>
      </c>
      <c r="AG54" s="200">
        <v>0</v>
      </c>
    </row>
    <row r="55" spans="1:33" s="7" customFormat="1" ht="35.25" customHeight="1" x14ac:dyDescent="0.25">
      <c r="A55" s="141" t="s">
        <v>21</v>
      </c>
      <c r="B55" s="208" t="s">
        <v>395</v>
      </c>
      <c r="C55" s="200">
        <v>0</v>
      </c>
      <c r="D55" s="200">
        <v>20.273933333333332</v>
      </c>
      <c r="E55" s="200">
        <v>20.273933333333332</v>
      </c>
      <c r="F55" s="200">
        <v>20.273933333333332</v>
      </c>
      <c r="G55" s="200">
        <v>0</v>
      </c>
      <c r="H55" s="200">
        <v>0</v>
      </c>
      <c r="I55" s="200">
        <v>0</v>
      </c>
      <c r="J55" s="200">
        <v>9.9333333333333336</v>
      </c>
      <c r="K55" s="200">
        <v>4</v>
      </c>
      <c r="L55" s="200">
        <v>10.340599999999998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10.340599999999998</v>
      </c>
      <c r="AG55" s="200">
        <v>0</v>
      </c>
    </row>
    <row r="56" spans="1:33" x14ac:dyDescent="0.25">
      <c r="A56" s="146" t="s">
        <v>396</v>
      </c>
      <c r="B56" s="202" t="s">
        <v>397</v>
      </c>
      <c r="C56" s="26">
        <v>0</v>
      </c>
      <c r="D56" s="26">
        <v>20.273933333333332</v>
      </c>
      <c r="E56" s="26">
        <v>20.273933333333332</v>
      </c>
      <c r="F56" s="26">
        <v>20.273933333333332</v>
      </c>
      <c r="G56" s="26">
        <v>0</v>
      </c>
      <c r="H56" s="26">
        <v>0</v>
      </c>
      <c r="I56" s="26">
        <v>0</v>
      </c>
      <c r="J56" s="26">
        <v>9.9333333333333336</v>
      </c>
      <c r="K56" s="26">
        <v>4</v>
      </c>
      <c r="L56" s="26">
        <v>10.340599999999998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10.340599999999998</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1</v>
      </c>
      <c r="D63" s="26">
        <v>1</v>
      </c>
      <c r="E63" s="26">
        <v>1</v>
      </c>
      <c r="F63" s="26">
        <v>1</v>
      </c>
      <c r="G63" s="26">
        <v>0</v>
      </c>
      <c r="H63" s="26">
        <v>0</v>
      </c>
      <c r="I63" s="26">
        <v>0</v>
      </c>
      <c r="J63" s="26">
        <v>1</v>
      </c>
      <c r="K63" s="26">
        <v>4</v>
      </c>
      <c r="L63" s="26">
        <v>1</v>
      </c>
      <c r="M63" s="26">
        <v>4</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6</v>
      </c>
      <c r="AG63" s="200">
        <v>0</v>
      </c>
    </row>
    <row r="64" spans="1:33" s="7" customFormat="1" ht="36.75" customHeight="1" x14ac:dyDescent="0.25">
      <c r="A64" s="141" t="s">
        <v>23</v>
      </c>
      <c r="B64" s="220" t="s">
        <v>409</v>
      </c>
      <c r="C64" s="221">
        <v>0</v>
      </c>
      <c r="D64" s="221">
        <v>20.273933333333332</v>
      </c>
      <c r="E64" s="221">
        <v>20.273933333333332</v>
      </c>
      <c r="F64" s="221">
        <v>20.273933333333332</v>
      </c>
      <c r="G64" s="221">
        <v>0</v>
      </c>
      <c r="H64" s="221">
        <v>0</v>
      </c>
      <c r="I64" s="221">
        <v>0</v>
      </c>
      <c r="J64" s="221">
        <v>9.9333333333333336</v>
      </c>
      <c r="K64" s="221">
        <v>4</v>
      </c>
      <c r="L64" s="221">
        <v>10.340599999999998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10.340599999999998</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O_К6_26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Приобретение кабельной электротехнической лаборатории на базе ГАЗ-2705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t="s">
        <v>83</v>
      </c>
      <c r="F26" s="157" t="s">
        <v>83</v>
      </c>
      <c r="G26" s="157">
        <v>0</v>
      </c>
      <c r="H26" s="157" t="s">
        <v>83</v>
      </c>
      <c r="I26" s="157">
        <v>0</v>
      </c>
      <c r="J26" s="157" t="s">
        <v>83</v>
      </c>
      <c r="K26" s="157" t="s">
        <v>83</v>
      </c>
      <c r="L26" s="157">
        <v>0</v>
      </c>
      <c r="M26" s="157" t="s">
        <v>83</v>
      </c>
      <c r="N26" s="157">
        <v>2</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O_К6_26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кабельной электротехнической лаборатории на базе ГАЗ-2705 или эквивалент - 2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548</v>
      </c>
    </row>
    <row r="25" spans="1:2" s="134" customFormat="1" ht="16.5" thickBot="1" x14ac:dyDescent="0.3">
      <c r="A25" s="169" t="s">
        <v>472</v>
      </c>
      <c r="B25" s="168">
        <v>2025</v>
      </c>
    </row>
    <row r="26" spans="1:2" s="134" customFormat="1" ht="16.5" thickBot="1" x14ac:dyDescent="0.3">
      <c r="A26" s="170" t="s">
        <v>473</v>
      </c>
      <c r="B26" s="168" t="s">
        <v>527</v>
      </c>
    </row>
    <row r="27" spans="1:2" s="134" customFormat="1" ht="29.25" thickBot="1" x14ac:dyDescent="0.3">
      <c r="A27" s="171" t="s">
        <v>474</v>
      </c>
      <c r="B27" s="168" t="s">
        <v>547</v>
      </c>
    </row>
    <row r="28" spans="1:2" s="134" customFormat="1" ht="16.5" thickBot="1" x14ac:dyDescent="0.3">
      <c r="A28" s="173" t="s">
        <v>475</v>
      </c>
      <c r="B28" s="168" t="s">
        <v>549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O_К6_26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Приобретение кабельной электротехнической лаборатории на базе ГАЗ-2705 или эквивалент - 2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O_К6_26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Приобретение кабельной электротехнической лаборатории на базе ГАЗ-2705 или эквивалент - 2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O_К6_26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кабельной электротехнической лаборатории на базе ГАЗ-2705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O_К6_26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кабельной электротехнической лаборатории на базе ГАЗ-2705 или эквивалент - 2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535</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O_К6_26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Приобретение кабельной электротехнической лаборатории на базе ГАЗ-2705 или эквивалент - 2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O_К6_26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кабельной электротехнической лаборатории на базе ГАЗ-2705 или эквивалент - 2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O_К6_26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кабельной электротехнической лаборатории на базе ГАЗ-2705 или эквивалент - 2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17555180</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18973563.271751642</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501576.57142857142</v>
      </c>
      <c r="E65" s="109">
        <f t="shared" si="10"/>
        <v>501576.57142857142</v>
      </c>
      <c r="F65" s="109">
        <f t="shared" si="10"/>
        <v>501576.57142857142</v>
      </c>
      <c r="G65" s="109">
        <f t="shared" si="10"/>
        <v>501576.57142857142</v>
      </c>
      <c r="H65" s="109">
        <f t="shared" si="10"/>
        <v>501576.57142857142</v>
      </c>
      <c r="I65" s="109">
        <f t="shared" si="10"/>
        <v>501576.57142857142</v>
      </c>
      <c r="J65" s="109">
        <f t="shared" si="10"/>
        <v>501576.57142857142</v>
      </c>
      <c r="K65" s="109">
        <f t="shared" si="10"/>
        <v>501576.57142857142</v>
      </c>
      <c r="L65" s="109">
        <f t="shared" si="10"/>
        <v>501576.57142857142</v>
      </c>
      <c r="M65" s="109">
        <f t="shared" si="10"/>
        <v>501576.57142857142</v>
      </c>
      <c r="N65" s="109">
        <f t="shared" si="10"/>
        <v>501576.57142857142</v>
      </c>
      <c r="O65" s="109">
        <f t="shared" si="10"/>
        <v>501576.57142857142</v>
      </c>
      <c r="P65" s="109">
        <f t="shared" si="10"/>
        <v>501576.57142857142</v>
      </c>
      <c r="Q65" s="109">
        <f t="shared" si="10"/>
        <v>501576.57142857142</v>
      </c>
      <c r="R65" s="109">
        <f t="shared" si="10"/>
        <v>501576.57142857142</v>
      </c>
      <c r="S65" s="109">
        <f t="shared" si="10"/>
        <v>501576.57142857142</v>
      </c>
      <c r="T65" s="109">
        <f t="shared" si="10"/>
        <v>501576.57142857142</v>
      </c>
      <c r="U65" s="109">
        <f t="shared" si="10"/>
        <v>501576.57142857142</v>
      </c>
      <c r="V65" s="109">
        <f t="shared" si="10"/>
        <v>501576.57142857142</v>
      </c>
      <c r="W65" s="109">
        <f t="shared" si="10"/>
        <v>501576.57142857142</v>
      </c>
    </row>
    <row r="66" spans="1:23" ht="11.25" customHeight="1" x14ac:dyDescent="0.25">
      <c r="A66" s="74" t="s">
        <v>237</v>
      </c>
      <c r="B66" s="109">
        <f>IF(AND(B45&gt;$B$92,B45&lt;=$B$92+$B$27),B65,0)</f>
        <v>0</v>
      </c>
      <c r="C66" s="109">
        <f t="shared" ref="C66:W66" si="11">IF(AND(C45&gt;$B$92,C45&lt;=$B$92+$B$27),C65+B66,0)</f>
        <v>0</v>
      </c>
      <c r="D66" s="109">
        <f t="shared" si="11"/>
        <v>501576.57142857142</v>
      </c>
      <c r="E66" s="109">
        <f t="shared" si="11"/>
        <v>1003153.1428571428</v>
      </c>
      <c r="F66" s="109">
        <f t="shared" si="11"/>
        <v>1504729.7142857143</v>
      </c>
      <c r="G66" s="109">
        <f t="shared" si="11"/>
        <v>2006306.2857142857</v>
      </c>
      <c r="H66" s="109">
        <f t="shared" si="11"/>
        <v>2507882.8571428573</v>
      </c>
      <c r="I66" s="109">
        <f t="shared" si="11"/>
        <v>3009459.4285714286</v>
      </c>
      <c r="J66" s="109">
        <f t="shared" si="11"/>
        <v>3511036</v>
      </c>
      <c r="K66" s="109">
        <f t="shared" si="11"/>
        <v>4012612.5714285714</v>
      </c>
      <c r="L66" s="109">
        <f t="shared" si="11"/>
        <v>4514189.1428571427</v>
      </c>
      <c r="M66" s="109">
        <f t="shared" si="11"/>
        <v>5015765.7142857146</v>
      </c>
      <c r="N66" s="109">
        <f t="shared" si="11"/>
        <v>5517342.2857142864</v>
      </c>
      <c r="O66" s="109">
        <f t="shared" si="11"/>
        <v>6018918.8571428582</v>
      </c>
      <c r="P66" s="109">
        <f t="shared" si="11"/>
        <v>6520495.42857143</v>
      </c>
      <c r="Q66" s="109">
        <f t="shared" si="11"/>
        <v>7022072.0000000019</v>
      </c>
      <c r="R66" s="109">
        <f t="shared" si="11"/>
        <v>7523648.5714285737</v>
      </c>
      <c r="S66" s="109">
        <f t="shared" si="11"/>
        <v>8025225.1428571455</v>
      </c>
      <c r="T66" s="109">
        <f t="shared" si="11"/>
        <v>8526801.7142857164</v>
      </c>
      <c r="U66" s="109">
        <f t="shared" si="11"/>
        <v>9028378.2857142873</v>
      </c>
      <c r="V66" s="109">
        <f t="shared" si="11"/>
        <v>9529954.8571428582</v>
      </c>
      <c r="W66" s="109">
        <f t="shared" si="11"/>
        <v>10031531.428571429</v>
      </c>
    </row>
    <row r="67" spans="1:23" ht="25.5" customHeight="1" x14ac:dyDescent="0.25">
      <c r="A67" s="110" t="s">
        <v>238</v>
      </c>
      <c r="B67" s="106">
        <f t="shared" ref="B67:W67" si="12">B64-B65</f>
        <v>0</v>
      </c>
      <c r="C67" s="106">
        <f t="shared" si="12"/>
        <v>1867174.4212495829</v>
      </c>
      <c r="D67" s="106">
        <f>D64-D65</f>
        <v>1496454.0530341186</v>
      </c>
      <c r="E67" s="106">
        <f t="shared" si="12"/>
        <v>1692179.9874033979</v>
      </c>
      <c r="F67" s="106">
        <f t="shared" si="12"/>
        <v>1907380.2652060525</v>
      </c>
      <c r="G67" s="106">
        <f t="shared" si="12"/>
        <v>2144020.050313571</v>
      </c>
      <c r="H67" s="106">
        <f t="shared" si="12"/>
        <v>2404265.2241092538</v>
      </c>
      <c r="I67" s="106">
        <f t="shared" si="12"/>
        <v>2690503.0956649776</v>
      </c>
      <c r="J67" s="106">
        <f t="shared" si="12"/>
        <v>3005365.266757736</v>
      </c>
      <c r="K67" s="106">
        <f t="shared" si="12"/>
        <v>3351752.8774548536</v>
      </c>
      <c r="L67" s="106">
        <f t="shared" si="12"/>
        <v>3732864.4817710998</v>
      </c>
      <c r="M67" s="106">
        <f t="shared" si="12"/>
        <v>4152226.8291898961</v>
      </c>
      <c r="N67" s="106">
        <f t="shared" si="12"/>
        <v>4613728.8569114674</v>
      </c>
      <c r="O67" s="106">
        <f t="shared" si="12"/>
        <v>5121659.2298380965</v>
      </c>
      <c r="P67" s="106">
        <f t="shared" si="12"/>
        <v>5680747.8008577097</v>
      </c>
      <c r="Q67" s="106">
        <f t="shared" si="12"/>
        <v>6296211.4033029368</v>
      </c>
      <c r="R67" s="106">
        <f t="shared" si="12"/>
        <v>6973804.4309437731</v>
      </c>
      <c r="S67" s="106">
        <f t="shared" si="12"/>
        <v>7719874.7089604856</v>
      </c>
      <c r="T67" s="106">
        <f t="shared" si="12"/>
        <v>8541425.212529052</v>
      </c>
      <c r="U67" s="106">
        <f t="shared" si="12"/>
        <v>9446182.2484762836</v>
      </c>
      <c r="V67" s="106">
        <f t="shared" si="12"/>
        <v>10442670.780525032</v>
      </c>
      <c r="W67" s="106">
        <f t="shared" si="12"/>
        <v>11540297.650615584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1496454.0530341186</v>
      </c>
      <c r="E69" s="105">
        <f>E67+E68</f>
        <v>1692179.9874033979</v>
      </c>
      <c r="F69" s="105">
        <f t="shared" ref="F69:W69" si="14">F67-F68</f>
        <v>1907380.2652060525</v>
      </c>
      <c r="G69" s="105">
        <f t="shared" si="14"/>
        <v>2144020.050313571</v>
      </c>
      <c r="H69" s="105">
        <f t="shared" si="14"/>
        <v>2404265.2241092538</v>
      </c>
      <c r="I69" s="105">
        <f t="shared" si="14"/>
        <v>2690503.0956649776</v>
      </c>
      <c r="J69" s="105">
        <f t="shared" si="14"/>
        <v>3005365.266757736</v>
      </c>
      <c r="K69" s="105">
        <f t="shared" si="14"/>
        <v>3351752.8774548536</v>
      </c>
      <c r="L69" s="105">
        <f t="shared" si="14"/>
        <v>3732864.4817710998</v>
      </c>
      <c r="M69" s="105">
        <f t="shared" si="14"/>
        <v>4152226.8291898961</v>
      </c>
      <c r="N69" s="105">
        <f t="shared" si="14"/>
        <v>4613728.8569114674</v>
      </c>
      <c r="O69" s="105">
        <f t="shared" si="14"/>
        <v>5121659.2298380965</v>
      </c>
      <c r="P69" s="105">
        <f t="shared" si="14"/>
        <v>5680747.8008577097</v>
      </c>
      <c r="Q69" s="105">
        <f t="shared" si="14"/>
        <v>6296211.4033029368</v>
      </c>
      <c r="R69" s="105">
        <f t="shared" si="14"/>
        <v>6973804.4309437731</v>
      </c>
      <c r="S69" s="105">
        <f t="shared" si="14"/>
        <v>7719874.7089604856</v>
      </c>
      <c r="T69" s="105">
        <f t="shared" si="14"/>
        <v>8541425.212529052</v>
      </c>
      <c r="U69" s="105">
        <f t="shared" si="14"/>
        <v>9446182.2484762836</v>
      </c>
      <c r="V69" s="105">
        <f t="shared" si="14"/>
        <v>10442670.780525032</v>
      </c>
      <c r="W69" s="105">
        <f t="shared" si="14"/>
        <v>11540297.650615584</v>
      </c>
    </row>
    <row r="70" spans="1:23" ht="12" customHeight="1" x14ac:dyDescent="0.25">
      <c r="A70" s="74" t="s">
        <v>208</v>
      </c>
      <c r="B70" s="102">
        <f t="shared" ref="B70:W70" si="15">-IF(B69&gt;0, B69*$B$35, 0)</f>
        <v>0</v>
      </c>
      <c r="C70" s="102">
        <f t="shared" si="15"/>
        <v>-373434.88424991659</v>
      </c>
      <c r="D70" s="102">
        <f t="shared" si="15"/>
        <v>-299290.81060682371</v>
      </c>
      <c r="E70" s="102">
        <f t="shared" si="15"/>
        <v>-338435.99748067959</v>
      </c>
      <c r="F70" s="102">
        <f t="shared" si="15"/>
        <v>-381476.05304121051</v>
      </c>
      <c r="G70" s="102">
        <f t="shared" si="15"/>
        <v>-428804.01006271422</v>
      </c>
      <c r="H70" s="102">
        <f t="shared" si="15"/>
        <v>-480853.04482185078</v>
      </c>
      <c r="I70" s="102">
        <f t="shared" si="15"/>
        <v>-538100.61913299549</v>
      </c>
      <c r="J70" s="102">
        <f t="shared" si="15"/>
        <v>-601073.05335154722</v>
      </c>
      <c r="K70" s="102">
        <f t="shared" si="15"/>
        <v>-670350.57549097075</v>
      </c>
      <c r="L70" s="102">
        <f t="shared" si="15"/>
        <v>-746572.89635421999</v>
      </c>
      <c r="M70" s="102">
        <f t="shared" si="15"/>
        <v>-830445.36583797925</v>
      </c>
      <c r="N70" s="102">
        <f t="shared" si="15"/>
        <v>-922745.77138229355</v>
      </c>
      <c r="O70" s="102">
        <f t="shared" si="15"/>
        <v>-1024331.8459676193</v>
      </c>
      <c r="P70" s="102">
        <f t="shared" si="15"/>
        <v>-1136149.560171542</v>
      </c>
      <c r="Q70" s="102">
        <f t="shared" si="15"/>
        <v>-1259242.2806605874</v>
      </c>
      <c r="R70" s="102">
        <f t="shared" si="15"/>
        <v>-1394760.8861887548</v>
      </c>
      <c r="S70" s="102">
        <f t="shared" si="15"/>
        <v>-1543974.9417920972</v>
      </c>
      <c r="T70" s="102">
        <f t="shared" si="15"/>
        <v>-1708285.0425058105</v>
      </c>
      <c r="U70" s="102">
        <f t="shared" si="15"/>
        <v>-1889236.4496952568</v>
      </c>
      <c r="V70" s="102">
        <f t="shared" si="15"/>
        <v>-2088534.1561050066</v>
      </c>
      <c r="W70" s="102">
        <f t="shared" si="15"/>
        <v>-2308059.5301231169</v>
      </c>
    </row>
    <row r="71" spans="1:23" ht="12.75" customHeight="1" thickBot="1" x14ac:dyDescent="0.3">
      <c r="A71" s="111" t="s">
        <v>241</v>
      </c>
      <c r="B71" s="112">
        <f t="shared" ref="B71:W71" si="16">B69+B70</f>
        <v>0</v>
      </c>
      <c r="C71" s="112">
        <f>C69+C70</f>
        <v>1493739.5369996664</v>
      </c>
      <c r="D71" s="112">
        <f t="shared" si="16"/>
        <v>1197163.2424272948</v>
      </c>
      <c r="E71" s="112">
        <f t="shared" si="16"/>
        <v>1353743.9899227184</v>
      </c>
      <c r="F71" s="112">
        <f t="shared" si="16"/>
        <v>1525904.2121648421</v>
      </c>
      <c r="G71" s="112">
        <f t="shared" si="16"/>
        <v>1715216.0402508569</v>
      </c>
      <c r="H71" s="112">
        <f t="shared" si="16"/>
        <v>1923412.1792874031</v>
      </c>
      <c r="I71" s="112">
        <f t="shared" si="16"/>
        <v>2152402.476531982</v>
      </c>
      <c r="J71" s="112">
        <f t="shared" si="16"/>
        <v>2404292.2134061889</v>
      </c>
      <c r="K71" s="112">
        <f t="shared" si="16"/>
        <v>2681402.301963883</v>
      </c>
      <c r="L71" s="112">
        <f t="shared" si="16"/>
        <v>2986291.58541688</v>
      </c>
      <c r="M71" s="112">
        <f t="shared" si="16"/>
        <v>3321781.463351917</v>
      </c>
      <c r="N71" s="112">
        <f t="shared" si="16"/>
        <v>3690983.0855291737</v>
      </c>
      <c r="O71" s="112">
        <f t="shared" si="16"/>
        <v>4097327.3838704773</v>
      </c>
      <c r="P71" s="112">
        <f t="shared" si="16"/>
        <v>4544598.240686168</v>
      </c>
      <c r="Q71" s="112">
        <f t="shared" si="16"/>
        <v>5036969.1226423495</v>
      </c>
      <c r="R71" s="112">
        <f t="shared" si="16"/>
        <v>5579043.5447550183</v>
      </c>
      <c r="S71" s="112">
        <f t="shared" si="16"/>
        <v>6175899.7671683887</v>
      </c>
      <c r="T71" s="112">
        <f t="shared" si="16"/>
        <v>6833140.170023242</v>
      </c>
      <c r="U71" s="112">
        <f t="shared" si="16"/>
        <v>7556945.7987810271</v>
      </c>
      <c r="V71" s="112">
        <f t="shared" si="16"/>
        <v>8354136.6244200263</v>
      </c>
      <c r="W71" s="112">
        <f t="shared" si="16"/>
        <v>9232238.1204924677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1496454.0530341186</v>
      </c>
      <c r="E74" s="106">
        <f t="shared" si="18"/>
        <v>1692179.9874033979</v>
      </c>
      <c r="F74" s="106">
        <f t="shared" si="18"/>
        <v>1907380.2652060525</v>
      </c>
      <c r="G74" s="106">
        <f t="shared" si="18"/>
        <v>2144020.050313571</v>
      </c>
      <c r="H74" s="106">
        <f t="shared" si="18"/>
        <v>2404265.2241092538</v>
      </c>
      <c r="I74" s="106">
        <f t="shared" si="18"/>
        <v>2690503.0956649776</v>
      </c>
      <c r="J74" s="106">
        <f t="shared" si="18"/>
        <v>3005365.266757736</v>
      </c>
      <c r="K74" s="106">
        <f t="shared" si="18"/>
        <v>3351752.8774548536</v>
      </c>
      <c r="L74" s="106">
        <f t="shared" si="18"/>
        <v>3732864.4817710998</v>
      </c>
      <c r="M74" s="106">
        <f t="shared" si="18"/>
        <v>4152226.8291898961</v>
      </c>
      <c r="N74" s="106">
        <f t="shared" si="18"/>
        <v>4613728.8569114674</v>
      </c>
      <c r="O74" s="106">
        <f t="shared" si="18"/>
        <v>5121659.2298380965</v>
      </c>
      <c r="P74" s="106">
        <f t="shared" si="18"/>
        <v>5680747.8008577097</v>
      </c>
      <c r="Q74" s="106">
        <f t="shared" si="18"/>
        <v>6296211.4033029368</v>
      </c>
      <c r="R74" s="106">
        <f t="shared" si="18"/>
        <v>6973804.4309437731</v>
      </c>
      <c r="S74" s="106">
        <f t="shared" si="18"/>
        <v>7719874.7089604856</v>
      </c>
      <c r="T74" s="106">
        <f t="shared" si="18"/>
        <v>8541425.212529052</v>
      </c>
      <c r="U74" s="106">
        <f t="shared" si="18"/>
        <v>9446182.2484762836</v>
      </c>
      <c r="V74" s="106">
        <f t="shared" si="18"/>
        <v>10442670.780525032</v>
      </c>
      <c r="W74" s="106">
        <f t="shared" si="18"/>
        <v>11540297.650615584</v>
      </c>
    </row>
    <row r="75" spans="1:23" ht="12" customHeight="1" x14ac:dyDescent="0.25">
      <c r="A75" s="74" t="s">
        <v>236</v>
      </c>
      <c r="B75" s="102">
        <f t="shared" ref="B75:W75" si="19">B65</f>
        <v>0</v>
      </c>
      <c r="C75" s="102">
        <f t="shared" si="19"/>
        <v>0</v>
      </c>
      <c r="D75" s="102">
        <f t="shared" si="19"/>
        <v>501576.57142857142</v>
      </c>
      <c r="E75" s="102">
        <f t="shared" si="19"/>
        <v>501576.57142857142</v>
      </c>
      <c r="F75" s="102">
        <f t="shared" si="19"/>
        <v>501576.57142857142</v>
      </c>
      <c r="G75" s="102">
        <f t="shared" si="19"/>
        <v>501576.57142857142</v>
      </c>
      <c r="H75" s="102">
        <f t="shared" si="19"/>
        <v>501576.57142857142</v>
      </c>
      <c r="I75" s="102">
        <f t="shared" si="19"/>
        <v>501576.57142857142</v>
      </c>
      <c r="J75" s="102">
        <f t="shared" si="19"/>
        <v>501576.57142857142</v>
      </c>
      <c r="K75" s="102">
        <f t="shared" si="19"/>
        <v>501576.57142857142</v>
      </c>
      <c r="L75" s="102">
        <f t="shared" si="19"/>
        <v>501576.57142857142</v>
      </c>
      <c r="M75" s="102">
        <f t="shared" si="19"/>
        <v>501576.57142857142</v>
      </c>
      <c r="N75" s="102">
        <f t="shared" si="19"/>
        <v>501576.57142857142</v>
      </c>
      <c r="O75" s="102">
        <f t="shared" si="19"/>
        <v>501576.57142857142</v>
      </c>
      <c r="P75" s="102">
        <f t="shared" si="19"/>
        <v>501576.57142857142</v>
      </c>
      <c r="Q75" s="102">
        <f t="shared" si="19"/>
        <v>501576.57142857142</v>
      </c>
      <c r="R75" s="102">
        <f t="shared" si="19"/>
        <v>501576.57142857142</v>
      </c>
      <c r="S75" s="102">
        <f t="shared" si="19"/>
        <v>501576.57142857142</v>
      </c>
      <c r="T75" s="102">
        <f t="shared" si="19"/>
        <v>501576.57142857142</v>
      </c>
      <c r="U75" s="102">
        <f t="shared" si="19"/>
        <v>501576.57142857142</v>
      </c>
      <c r="V75" s="102">
        <f t="shared" si="19"/>
        <v>501576.57142857142</v>
      </c>
      <c r="W75" s="102">
        <f t="shared" si="19"/>
        <v>501576.57142857142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-299290.81060682371</v>
      </c>
      <c r="E77" s="109">
        <f>IF(SUM($B$70:E70)+SUM($B$77:D77)&gt;0,0,SUM($B$70:E70)-SUM($B$77:D77))</f>
        <v>-338435.99748067954</v>
      </c>
      <c r="F77" s="109">
        <f>IF(SUM($B$70:F70)+SUM($B$77:E77)&gt;0,0,SUM($B$70:F70)-SUM($B$77:E77))</f>
        <v>-381476.0530412104</v>
      </c>
      <c r="G77" s="109">
        <f>IF(SUM($B$70:G70)+SUM($B$77:F77)&gt;0,0,SUM($B$70:G70)-SUM($B$77:F77))</f>
        <v>-428804.01006271411</v>
      </c>
      <c r="H77" s="109">
        <f>IF(SUM($B$70:H70)+SUM($B$77:G77)&gt;0,0,SUM($B$70:H70)-SUM($B$77:G77))</f>
        <v>-480853.04482185096</v>
      </c>
      <c r="I77" s="109">
        <f>IF(SUM($B$70:I70)+SUM($B$77:H77)&gt;0,0,SUM($B$70:I70)-SUM($B$77:H77))</f>
        <v>-538100.61913299561</v>
      </c>
      <c r="J77" s="109">
        <f>IF(SUM($B$70:J70)+SUM($B$77:I77)&gt;0,0,SUM($B$70:J70)-SUM($B$77:I77))</f>
        <v>-601073.0533515471</v>
      </c>
      <c r="K77" s="109">
        <f>IF(SUM($B$70:K70)+SUM($B$77:J77)&gt;0,0,SUM($B$70:K70)-SUM($B$77:J77))</f>
        <v>-670350.57549097063</v>
      </c>
      <c r="L77" s="109">
        <f>IF(SUM($B$70:L70)+SUM($B$77:K77)&gt;0,0,SUM($B$70:L70)-SUM($B$77:K77))</f>
        <v>-746572.89635421988</v>
      </c>
      <c r="M77" s="109">
        <f>IF(SUM($B$70:M70)+SUM($B$77:L77)&gt;0,0,SUM($B$70:M70)-SUM($B$77:L77))</f>
        <v>-830445.36583797913</v>
      </c>
      <c r="N77" s="109">
        <f>IF(SUM($B$70:N70)+SUM($B$77:M77)&gt;0,0,SUM($B$70:N70)-SUM($B$77:M77))</f>
        <v>-922745.77138229366</v>
      </c>
      <c r="O77" s="109">
        <f>IF(SUM($B$70:O70)+SUM($B$77:N77)&gt;0,0,SUM($B$70:O70)-SUM($B$77:N77))</f>
        <v>-1024331.8459676197</v>
      </c>
      <c r="P77" s="109">
        <f>IF(SUM($B$70:P70)+SUM($B$77:O77)&gt;0,0,SUM($B$70:P70)-SUM($B$77:O77))</f>
        <v>-1136149.5601715418</v>
      </c>
      <c r="Q77" s="109">
        <f>IF(SUM($B$70:Q70)+SUM($B$77:P77)&gt;0,0,SUM($B$70:Q70)-SUM($B$77:P77))</f>
        <v>-1259242.2806605883</v>
      </c>
      <c r="R77" s="109">
        <f>IF(SUM($B$70:R70)+SUM($B$77:Q77)&gt;0,0,SUM($B$70:R70)-SUM($B$77:Q77))</f>
        <v>-1394760.8861887548</v>
      </c>
      <c r="S77" s="109">
        <f>IF(SUM($B$70:S70)+SUM($B$77:R77)&gt;0,0,SUM($B$70:S70)-SUM($B$77:R77))</f>
        <v>-1543974.9417920969</v>
      </c>
      <c r="T77" s="109">
        <f>IF(SUM($B$70:T70)+SUM($B$77:S77)&gt;0,0,SUM($B$70:T70)-SUM($B$77:S77))</f>
        <v>-1708285.04250581</v>
      </c>
      <c r="U77" s="109">
        <f>IF(SUM($B$70:U70)+SUM($B$77:T77)&gt;0,0,SUM($B$70:U70)-SUM($B$77:T77))</f>
        <v>-1889236.4496952575</v>
      </c>
      <c r="V77" s="109">
        <f>IF(SUM($B$70:V70)+SUM($B$77:U77)&gt;0,0,SUM($B$70:V70)-SUM($B$77:U77))</f>
        <v>-2088534.1561050061</v>
      </c>
      <c r="W77" s="109">
        <f>IF(SUM($B$70:W70)+SUM($B$77:V77)&gt;0,0,SUM($B$70:W70)-SUM($B$77:V77))</f>
        <v>-2308059.5301231183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1685619.3021800795</v>
      </c>
      <c r="E82" s="106">
        <f t="shared" si="24"/>
        <v>1835748.9792579699</v>
      </c>
      <c r="F82" s="106">
        <f t="shared" si="24"/>
        <v>2005961.767156756</v>
      </c>
      <c r="G82" s="106">
        <f t="shared" si="24"/>
        <v>2193129.6445122845</v>
      </c>
      <c r="H82" s="106">
        <f t="shared" si="24"/>
        <v>2398965.244680014</v>
      </c>
      <c r="I82" s="106">
        <f t="shared" si="24"/>
        <v>2625356.2721485891</v>
      </c>
      <c r="J82" s="106">
        <f t="shared" si="24"/>
        <v>2874383.5790690924</v>
      </c>
      <c r="K82" s="106">
        <f t="shared" si="24"/>
        <v>3148341.1236663507</v>
      </c>
      <c r="L82" s="106">
        <f t="shared" si="24"/>
        <v>3449758.0077574346</v>
      </c>
      <c r="M82" s="106">
        <f t="shared" si="24"/>
        <v>3781422.8113822169</v>
      </c>
      <c r="N82" s="106">
        <f t="shared" si="24"/>
        <v>4146410.4655291964</v>
      </c>
      <c r="O82" s="106">
        <f t="shared" si="24"/>
        <v>4548111.9293499934</v>
      </c>
      <c r="P82" s="106">
        <f t="shared" si="24"/>
        <v>4990266.9663563864</v>
      </c>
      <c r="Q82" s="106">
        <f t="shared" si="24"/>
        <v>5477000.3451700062</v>
      </c>
      <c r="R82" s="106">
        <f t="shared" si="24"/>
        <v>6012861.8247631146</v>
      </c>
      <c r="S82" s="106">
        <f t="shared" si="24"/>
        <v>6602870.3221388971</v>
      </c>
      <c r="T82" s="106">
        <f t="shared" si="24"/>
        <v>7252562.702438564</v>
      </c>
      <c r="U82" s="106">
        <f t="shared" si="24"/>
        <v>7968047.6779584819</v>
      </c>
      <c r="V82" s="106">
        <f t="shared" si="24"/>
        <v>8756065.3539873306</v>
      </c>
      <c r="W82" s="106">
        <f t="shared" si="24"/>
        <v>9624053.0162555892</v>
      </c>
    </row>
    <row r="83" spans="1:23" ht="12" customHeight="1" x14ac:dyDescent="0.25">
      <c r="A83" s="94" t="s">
        <v>248</v>
      </c>
      <c r="B83" s="106">
        <f>SUM($B$82:B82)</f>
        <v>0</v>
      </c>
      <c r="C83" s="106">
        <f>SUM(B82:C82)</f>
        <v>977375.2548747079</v>
      </c>
      <c r="D83" s="106">
        <f>SUM(B82:D82)</f>
        <v>2662994.5570547874</v>
      </c>
      <c r="E83" s="106">
        <f>SUM($B$82:E82)</f>
        <v>4498743.5363127571</v>
      </c>
      <c r="F83" s="106">
        <f>SUM($B$82:F82)</f>
        <v>6504705.3034695126</v>
      </c>
      <c r="G83" s="106">
        <f>SUM($B$82:G82)</f>
        <v>8697834.9479817972</v>
      </c>
      <c r="H83" s="106">
        <f>SUM($B$82:H82)</f>
        <v>11096800.192661811</v>
      </c>
      <c r="I83" s="106">
        <f>SUM($B$82:I82)</f>
        <v>13722156.464810399</v>
      </c>
      <c r="J83" s="106">
        <f>SUM($B$82:J82)</f>
        <v>16596540.043879492</v>
      </c>
      <c r="K83" s="106">
        <f>SUM($B$82:K82)</f>
        <v>19744881.167545844</v>
      </c>
      <c r="L83" s="106">
        <f>SUM($B$82:L82)</f>
        <v>23194639.17530328</v>
      </c>
      <c r="M83" s="106">
        <f>SUM($B$82:M82)</f>
        <v>26976061.986685496</v>
      </c>
      <c r="N83" s="106">
        <f>SUM($B$82:N82)</f>
        <v>31122472.452214692</v>
      </c>
      <c r="O83" s="106">
        <f>SUM($B$82:O82)</f>
        <v>35670584.381564684</v>
      </c>
      <c r="P83" s="106">
        <f>SUM($B$82:P82)</f>
        <v>40660851.347921073</v>
      </c>
      <c r="Q83" s="106">
        <f>SUM($B$82:Q82)</f>
        <v>46137851.69309108</v>
      </c>
      <c r="R83" s="106">
        <f>SUM($B$82:R82)</f>
        <v>52150713.517854191</v>
      </c>
      <c r="S83" s="106">
        <f>SUM($B$82:S82)</f>
        <v>58753583.839993089</v>
      </c>
      <c r="T83" s="106">
        <f>SUM($B$82:T82)</f>
        <v>66006146.542431653</v>
      </c>
      <c r="U83" s="106">
        <f>SUM($B$82:U82)</f>
        <v>73974194.220390141</v>
      </c>
      <c r="V83" s="106">
        <f>SUM($B$82:V82)</f>
        <v>82730259.574377477</v>
      </c>
      <c r="W83" s="106">
        <f>SUM($B$82:W82)</f>
        <v>92354312.590633065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1491698.4975044953</v>
      </c>
      <c r="E85" s="106">
        <f t="shared" si="26"/>
        <v>1437660.7246127108</v>
      </c>
      <c r="F85" s="106">
        <f t="shared" si="26"/>
        <v>1390232.1282508431</v>
      </c>
      <c r="G85" s="106">
        <f t="shared" si="26"/>
        <v>1345087.4832081983</v>
      </c>
      <c r="H85" s="106">
        <f t="shared" si="26"/>
        <v>1302062.2226674259</v>
      </c>
      <c r="I85" s="106">
        <f t="shared" si="26"/>
        <v>1261007.2586257695</v>
      </c>
      <c r="J85" s="106">
        <f t="shared" si="26"/>
        <v>1221787.334492448</v>
      </c>
      <c r="K85" s="106">
        <f t="shared" si="26"/>
        <v>1184279.5617328063</v>
      </c>
      <c r="L85" s="106">
        <f t="shared" si="26"/>
        <v>1148372.1196223539</v>
      </c>
      <c r="M85" s="106">
        <f t="shared" si="26"/>
        <v>1113963.0995715368</v>
      </c>
      <c r="N85" s="106">
        <f t="shared" si="26"/>
        <v>1080959.4776045356</v>
      </c>
      <c r="O85" s="106">
        <f t="shared" si="26"/>
        <v>1049276.2004541785</v>
      </c>
      <c r="P85" s="106">
        <f t="shared" si="26"/>
        <v>1018835.3723982376</v>
      </c>
      <c r="Q85" s="106">
        <f t="shared" si="26"/>
        <v>989565.53143466846</v>
      </c>
      <c r="R85" s="106">
        <f t="shared" si="26"/>
        <v>961401.00469672354</v>
      </c>
      <c r="S85" s="106">
        <f t="shared" si="26"/>
        <v>934281.33416270441</v>
      </c>
      <c r="T85" s="106">
        <f t="shared" si="26"/>
        <v>908150.7647366022</v>
      </c>
      <c r="U85" s="106">
        <f t="shared" si="26"/>
        <v>882957.78768022382</v>
      </c>
      <c r="V85" s="106">
        <f t="shared" si="26"/>
        <v>858654.73317804164</v>
      </c>
      <c r="W85" s="106">
        <f t="shared" si="26"/>
        <v>835197.40652488626</v>
      </c>
    </row>
    <row r="86" spans="1:23" ht="21.75" customHeight="1" x14ac:dyDescent="0.25">
      <c r="A86" s="110" t="s">
        <v>251</v>
      </c>
      <c r="B86" s="106">
        <f>SUM(B85)</f>
        <v>0</v>
      </c>
      <c r="C86" s="106">
        <f t="shared" ref="C86:W86" si="27">C85+B86</f>
        <v>977375.2548747079</v>
      </c>
      <c r="D86" s="106">
        <f t="shared" si="27"/>
        <v>2469073.7523792032</v>
      </c>
      <c r="E86" s="106">
        <f t="shared" si="27"/>
        <v>3906734.4769919142</v>
      </c>
      <c r="F86" s="106">
        <f t="shared" si="27"/>
        <v>5296966.6052427571</v>
      </c>
      <c r="G86" s="106">
        <f t="shared" si="27"/>
        <v>6642054.0884509552</v>
      </c>
      <c r="H86" s="106">
        <f t="shared" si="27"/>
        <v>7944116.3111183811</v>
      </c>
      <c r="I86" s="106">
        <f t="shared" si="27"/>
        <v>9205123.5697441511</v>
      </c>
      <c r="J86" s="106">
        <f t="shared" si="27"/>
        <v>10426910.9042366</v>
      </c>
      <c r="K86" s="106">
        <f t="shared" si="27"/>
        <v>11611190.465969406</v>
      </c>
      <c r="L86" s="106">
        <f t="shared" si="27"/>
        <v>12759562.58559176</v>
      </c>
      <c r="M86" s="106">
        <f t="shared" si="27"/>
        <v>13873525.685163297</v>
      </c>
      <c r="N86" s="106">
        <f t="shared" si="27"/>
        <v>14954485.162767833</v>
      </c>
      <c r="O86" s="106">
        <f t="shared" si="27"/>
        <v>16003761.363222012</v>
      </c>
      <c r="P86" s="106">
        <f t="shared" si="27"/>
        <v>17022596.735620249</v>
      </c>
      <c r="Q86" s="106">
        <f t="shared" si="27"/>
        <v>18012162.267054919</v>
      </c>
      <c r="R86" s="106">
        <f t="shared" si="27"/>
        <v>18973563.271751642</v>
      </c>
      <c r="S86" s="106">
        <f t="shared" si="27"/>
        <v>19907844.605914347</v>
      </c>
      <c r="T86" s="106">
        <f t="shared" si="27"/>
        <v>20815995.370650951</v>
      </c>
      <c r="U86" s="106">
        <f t="shared" si="27"/>
        <v>21698953.158331174</v>
      </c>
      <c r="V86" s="106">
        <f t="shared" si="27"/>
        <v>22557607.891509216</v>
      </c>
      <c r="W86" s="106">
        <f t="shared" si="27"/>
        <v>23392805.298034102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O_К6_26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кабельной электротехнической лаборатории на базе ГАЗ-2705 или эквивалент - 2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45822</v>
      </c>
      <c r="D32" s="145">
        <v>45822</v>
      </c>
      <c r="E32" s="145" t="s">
        <v>104</v>
      </c>
      <c r="F32" s="145" t="s">
        <v>104</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45852</v>
      </c>
      <c r="D35" s="145">
        <v>45852</v>
      </c>
      <c r="E35" s="145" t="s">
        <v>104</v>
      </c>
      <c r="F35" s="145" t="s">
        <v>104</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45882</v>
      </c>
      <c r="D37" s="145">
        <v>45882</v>
      </c>
      <c r="E37" s="145" t="s">
        <v>104</v>
      </c>
      <c r="F37" s="145" t="s">
        <v>104</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104</v>
      </c>
      <c r="F39" s="145" t="s">
        <v>104</v>
      </c>
      <c r="G39" s="146"/>
      <c r="H39" s="146"/>
      <c r="I39" s="146" t="s">
        <v>258</v>
      </c>
      <c r="J39" s="146" t="s">
        <v>258</v>
      </c>
    </row>
    <row r="40" spans="1:10" s="4" customFormat="1" x14ac:dyDescent="0.25">
      <c r="A40" s="139" t="s">
        <v>303</v>
      </c>
      <c r="B40" s="148" t="s">
        <v>304</v>
      </c>
      <c r="C40" s="145">
        <v>45922</v>
      </c>
      <c r="D40" s="145">
        <v>45922</v>
      </c>
      <c r="E40" s="145" t="s">
        <v>104</v>
      </c>
      <c r="F40" s="145" t="s">
        <v>104</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104</v>
      </c>
      <c r="F42" s="145" t="s">
        <v>104</v>
      </c>
      <c r="G42" s="146"/>
      <c r="H42" s="146"/>
      <c r="I42" s="146" t="s">
        <v>258</v>
      </c>
      <c r="J42" s="146" t="s">
        <v>258</v>
      </c>
    </row>
    <row r="43" spans="1:10" s="4" customFormat="1" x14ac:dyDescent="0.25">
      <c r="A43" s="139" t="s">
        <v>308</v>
      </c>
      <c r="B43" s="148" t="s">
        <v>309</v>
      </c>
      <c r="C43" s="145">
        <v>45952</v>
      </c>
      <c r="D43" s="145">
        <v>45952</v>
      </c>
      <c r="E43" s="145" t="s">
        <v>104</v>
      </c>
      <c r="F43" s="145" t="s">
        <v>104</v>
      </c>
      <c r="G43" s="146"/>
      <c r="H43" s="146"/>
      <c r="I43" s="146" t="s">
        <v>258</v>
      </c>
      <c r="J43" s="146" t="s">
        <v>258</v>
      </c>
    </row>
    <row r="44" spans="1:10" s="4" customFormat="1" x14ac:dyDescent="0.25">
      <c r="A44" s="139" t="s">
        <v>310</v>
      </c>
      <c r="B44" s="148" t="s">
        <v>311</v>
      </c>
      <c r="C44" s="145">
        <v>45962</v>
      </c>
      <c r="D44" s="145">
        <v>45962</v>
      </c>
      <c r="E44" s="145" t="s">
        <v>104</v>
      </c>
      <c r="F44" s="145" t="s">
        <v>104</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45992</v>
      </c>
      <c r="D47" s="145">
        <v>45992</v>
      </c>
      <c r="E47" s="145" t="s">
        <v>104</v>
      </c>
      <c r="F47" s="145" t="s">
        <v>104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104</v>
      </c>
      <c r="F49" s="145" t="s">
        <v>104</v>
      </c>
      <c r="G49" s="146"/>
      <c r="H49" s="146"/>
      <c r="I49" s="146" t="s">
        <v>258</v>
      </c>
      <c r="J49" s="146" t="s">
        <v>258</v>
      </c>
    </row>
    <row r="50" spans="1:10" s="4" customFormat="1" ht="78.75" x14ac:dyDescent="0.25">
      <c r="A50" s="139" t="s">
        <v>321</v>
      </c>
      <c r="B50" s="148" t="s">
        <v>322</v>
      </c>
      <c r="C50" s="145">
        <v>46006</v>
      </c>
      <c r="D50" s="145">
        <v>46006</v>
      </c>
      <c r="E50" s="145" t="s">
        <v>104</v>
      </c>
      <c r="F50" s="145" t="s">
        <v>104</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46006</v>
      </c>
      <c r="D52" s="145">
        <v>46006</v>
      </c>
      <c r="E52" s="145" t="s">
        <v>104</v>
      </c>
      <c r="F52" s="145" t="s">
        <v>104</v>
      </c>
      <c r="G52" s="146"/>
      <c r="H52" s="146"/>
      <c r="I52" s="146" t="s">
        <v>258</v>
      </c>
      <c r="J52" s="146" t="s">
        <v>258</v>
      </c>
    </row>
    <row r="53" spans="1:10" s="4" customFormat="1" ht="31.5" x14ac:dyDescent="0.25">
      <c r="A53" s="139" t="s">
        <v>327</v>
      </c>
      <c r="B53" s="149" t="s">
        <v>328</v>
      </c>
      <c r="C53" s="145">
        <v>46006</v>
      </c>
      <c r="D53" s="145">
        <v>46006</v>
      </c>
      <c r="E53" s="145">
        <v>45471</v>
      </c>
      <c r="F53" s="145">
        <v>45471</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2024-10-29T06:55:41Z</dcterms:created>
  <dcterms:modified xsi:type="dcterms:W3CDTF">2025-03-31T05:41:17Z</dcterms:modified>
</cp:coreProperties>
</file>