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D47" i="8" s="1"/>
  <c r="C59" i="8"/>
  <c r="C60" i="8"/>
  <c r="C61" i="8"/>
  <c r="C62" i="8"/>
  <c r="C63" i="8"/>
  <c r="C58"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c r="D65" i="8"/>
  <c r="D75" i="8" s="1"/>
  <c r="D68" i="8"/>
  <c r="D76" i="8" s="1"/>
  <c r="D81" i="8"/>
  <c r="E65" i="8"/>
  <c r="E75" i="8"/>
  <c r="E68" i="8"/>
  <c r="E76" i="8" s="1"/>
  <c r="E81" i="8"/>
  <c r="F65" i="8"/>
  <c r="F75" i="8"/>
  <c r="F68" i="8"/>
  <c r="F76" i="8" s="1"/>
  <c r="F81" i="8"/>
  <c r="G65" i="8"/>
  <c r="G75" i="8" s="1"/>
  <c r="G68" i="8"/>
  <c r="G76" i="8" s="1"/>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c r="N81" i="8"/>
  <c r="O65" i="8"/>
  <c r="O75" i="8" s="1"/>
  <c r="O68" i="8"/>
  <c r="O76" i="8"/>
  <c r="O81" i="8"/>
  <c r="P65" i="8"/>
  <c r="P75" i="8" s="1"/>
  <c r="P68" i="8"/>
  <c r="P76" i="8" s="1"/>
  <c r="P81" i="8"/>
  <c r="Q65" i="8"/>
  <c r="Q75" i="8" s="1"/>
  <c r="Q68" i="8"/>
  <c r="Q76" i="8" s="1"/>
  <c r="Q81" i="8"/>
  <c r="R65" i="8"/>
  <c r="R75" i="8"/>
  <c r="R68" i="8"/>
  <c r="R76" i="8"/>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0" i="8" l="1"/>
  <c r="D61" i="8"/>
  <c r="D48" i="8"/>
  <c r="D57" i="8" s="1"/>
  <c r="D62" i="8"/>
  <c r="E47"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8" i="8" s="1"/>
  <c r="C79" i="8"/>
  <c r="C64" i="8"/>
  <c r="C67" i="8" s="1"/>
  <c r="D79" i="8"/>
  <c r="D59" i="8"/>
  <c r="B61" i="8"/>
  <c r="B60" i="8"/>
  <c r="B58" i="8" s="1"/>
  <c r="F47" i="8"/>
  <c r="E61" i="8" l="1"/>
  <c r="E48" i="8"/>
  <c r="E57" i="8" s="1"/>
  <c r="E79" i="8" s="1"/>
  <c r="E62" i="8"/>
  <c r="E59" i="8"/>
  <c r="D58" i="8"/>
  <c r="E60" i="8"/>
  <c r="B78" i="8"/>
  <c r="B64" i="8"/>
  <c r="B67" i="8" s="1"/>
  <c r="E58" i="8"/>
  <c r="C74" i="8"/>
  <c r="C69" i="8"/>
  <c r="F62" i="8"/>
  <c r="F59" i="8"/>
  <c r="F60" i="8"/>
  <c r="F48" i="8"/>
  <c r="F57" i="8" s="1"/>
  <c r="F61" i="8"/>
  <c r="G47" i="8"/>
  <c r="D78" i="8" l="1"/>
  <c r="D64" i="8"/>
  <c r="D67" i="8" s="1"/>
  <c r="F58" i="8"/>
  <c r="G59" i="8"/>
  <c r="G60" i="8"/>
  <c r="G61" i="8"/>
  <c r="H47" i="8"/>
  <c r="G62" i="8"/>
  <c r="G48" i="8"/>
  <c r="G57" i="8" s="1"/>
  <c r="C70" i="8"/>
  <c r="C71" i="8"/>
  <c r="E64" i="8"/>
  <c r="E67" i="8" s="1"/>
  <c r="E78" i="8"/>
  <c r="B74" i="8"/>
  <c r="B69" i="8"/>
  <c r="F64" i="8"/>
  <c r="F67" i="8" s="1"/>
  <c r="F79" i="8"/>
  <c r="F78" i="8"/>
  <c r="D69" i="8" l="1"/>
  <c r="D74" i="8"/>
  <c r="E74" i="8"/>
  <c r="E69" i="8"/>
  <c r="G58" i="8"/>
  <c r="G64" i="8"/>
  <c r="G67" i="8" s="1"/>
  <c r="G79" i="8"/>
  <c r="G78" i="8"/>
  <c r="H60" i="8"/>
  <c r="H48" i="8"/>
  <c r="H57" i="8" s="1"/>
  <c r="H61" i="8"/>
  <c r="I47" i="8"/>
  <c r="H62" i="8"/>
  <c r="H59" i="8"/>
  <c r="F74" i="8"/>
  <c r="F69" i="8"/>
  <c r="B70" i="8"/>
  <c r="B71" i="8"/>
  <c r="D70" i="8" l="1"/>
  <c r="D71" i="8"/>
  <c r="I61" i="8"/>
  <c r="J47" i="8"/>
  <c r="I62" i="8"/>
  <c r="I48" i="8"/>
  <c r="I57" i="8" s="1"/>
  <c r="I59" i="8"/>
  <c r="I60" i="8"/>
  <c r="E70" i="8"/>
  <c r="E71" i="8"/>
  <c r="H58" i="8"/>
  <c r="H64" i="8" s="1"/>
  <c r="H67" i="8" s="1"/>
  <c r="H79" i="8"/>
  <c r="G74" i="8"/>
  <c r="G69" i="8"/>
  <c r="F70" i="8"/>
  <c r="F71" i="8"/>
  <c r="B77" i="8"/>
  <c r="B82" i="8" s="1"/>
  <c r="C77" i="8"/>
  <c r="C82" i="8" s="1"/>
  <c r="C85" i="8" s="1"/>
  <c r="D77" i="8"/>
  <c r="D82" i="8" s="1"/>
  <c r="D85" i="8" s="1"/>
  <c r="H74" i="8" l="1"/>
  <c r="H69" i="8"/>
  <c r="G70" i="8"/>
  <c r="I79" i="8"/>
  <c r="E77" i="8"/>
  <c r="E82" i="8" s="1"/>
  <c r="E85" i="8" s="1"/>
  <c r="F77" i="8"/>
  <c r="F82" i="8" s="1"/>
  <c r="F85" i="8" s="1"/>
  <c r="H78" i="8"/>
  <c r="J62" i="8"/>
  <c r="J59" i="8"/>
  <c r="J60" i="8"/>
  <c r="J48" i="8"/>
  <c r="J57" i="8" s="1"/>
  <c r="J61" i="8"/>
  <c r="K47" i="8"/>
  <c r="B83" i="8"/>
  <c r="C83" i="8"/>
  <c r="C88" i="8" s="1"/>
  <c r="D83" i="8"/>
  <c r="B87" i="8"/>
  <c r="F87" i="8"/>
  <c r="C87" i="8"/>
  <c r="D87" i="8"/>
  <c r="E87" i="8"/>
  <c r="I58" i="8"/>
  <c r="I64" i="8" s="1"/>
  <c r="I67" i="8" s="1"/>
  <c r="F83" i="8" l="1"/>
  <c r="I74" i="8"/>
  <c r="I69" i="8"/>
  <c r="I78" i="8"/>
  <c r="B88" i="8"/>
  <c r="B85" i="8"/>
  <c r="B86" i="8" s="1"/>
  <c r="J79" i="8"/>
  <c r="H70" i="8"/>
  <c r="D88" i="8"/>
  <c r="E83" i="8"/>
  <c r="E88" i="8" s="1"/>
  <c r="K59" i="8"/>
  <c r="K60" i="8"/>
  <c r="K61" i="8"/>
  <c r="L47" i="8"/>
  <c r="K62" i="8"/>
  <c r="K48" i="8"/>
  <c r="K57" i="8" s="1"/>
  <c r="J58" i="8"/>
  <c r="J64" i="8" s="1"/>
  <c r="J67" i="8" s="1"/>
  <c r="G77" i="8"/>
  <c r="G82" i="8" s="1"/>
  <c r="G71" i="8"/>
  <c r="J74" i="8" l="1"/>
  <c r="J69" i="8"/>
  <c r="G85" i="8"/>
  <c r="G83" i="8"/>
  <c r="G88" i="8" s="1"/>
  <c r="L60" i="8"/>
  <c r="L48" i="8"/>
  <c r="L57" i="8" s="1"/>
  <c r="L61" i="8"/>
  <c r="M47" i="8"/>
  <c r="L62" i="8"/>
  <c r="L59" i="8"/>
  <c r="L58" i="8" s="1"/>
  <c r="J78" i="8"/>
  <c r="F88" i="8"/>
  <c r="K79" i="8"/>
  <c r="G87" i="8"/>
  <c r="H71" i="8"/>
  <c r="C86" i="8"/>
  <c r="B89" i="8" s="1"/>
  <c r="H77" i="8"/>
  <c r="H82" i="8" s="1"/>
  <c r="H85" i="8" s="1"/>
  <c r="I70" i="8"/>
  <c r="K58" i="8"/>
  <c r="K64" i="8" s="1"/>
  <c r="K67" i="8" s="1"/>
  <c r="K74" i="8" l="1"/>
  <c r="K69" i="8"/>
  <c r="I77" i="8"/>
  <c r="I82" i="8" s="1"/>
  <c r="I85" i="8" s="1"/>
  <c r="K78" i="8"/>
  <c r="H83" i="8"/>
  <c r="H88" i="8" s="1"/>
  <c r="I87" i="8"/>
  <c r="M61" i="8"/>
  <c r="N47" i="8"/>
  <c r="M62" i="8"/>
  <c r="M48" i="8"/>
  <c r="M57" i="8" s="1"/>
  <c r="M59" i="8"/>
  <c r="M60" i="8"/>
  <c r="H87" i="8"/>
  <c r="J70" i="8"/>
  <c r="J71" i="8"/>
  <c r="I71" i="8"/>
  <c r="C89" i="8"/>
  <c r="D86" i="8"/>
  <c r="L79" i="8"/>
  <c r="L64" i="8"/>
  <c r="L67" i="8" s="1"/>
  <c r="L78" i="8"/>
  <c r="I83" i="8"/>
  <c r="I88" i="8" s="1"/>
  <c r="L74" i="8" l="1"/>
  <c r="L69" i="8"/>
  <c r="D89" i="8"/>
  <c r="E86" i="8"/>
  <c r="J77" i="8"/>
  <c r="J82" i="8" s="1"/>
  <c r="M79" i="8"/>
  <c r="M78" i="8"/>
  <c r="K70" i="8"/>
  <c r="K77" i="8" s="1"/>
  <c r="K82" i="8" s="1"/>
  <c r="K85" i="8" s="1"/>
  <c r="N62" i="8"/>
  <c r="N59" i="8"/>
  <c r="N60" i="8"/>
  <c r="N48" i="8"/>
  <c r="N57" i="8" s="1"/>
  <c r="N61" i="8"/>
  <c r="O47" i="8"/>
  <c r="M58" i="8"/>
  <c r="M64" i="8" s="1"/>
  <c r="M67" i="8" s="1"/>
  <c r="M74" i="8" l="1"/>
  <c r="M69" i="8"/>
  <c r="O59" i="8"/>
  <c r="O60" i="8"/>
  <c r="O61" i="8"/>
  <c r="P47" i="8"/>
  <c r="O62" i="8"/>
  <c r="O48" i="8"/>
  <c r="O57" i="8" s="1"/>
  <c r="N58" i="8"/>
  <c r="N78" i="8" s="1"/>
  <c r="L70" i="8"/>
  <c r="L77" i="8" s="1"/>
  <c r="L82" i="8" s="1"/>
  <c r="N64" i="8"/>
  <c r="N67" i="8" s="1"/>
  <c r="N79" i="8"/>
  <c r="K71" i="8"/>
  <c r="J85" i="8"/>
  <c r="J83" i="8"/>
  <c r="J88" i="8" s="1"/>
  <c r="J87" i="8"/>
  <c r="K87" i="8"/>
  <c r="K83" i="8"/>
  <c r="K88" i="8" s="1"/>
  <c r="E89" i="8"/>
  <c r="F86" i="8"/>
  <c r="L85" i="8" l="1"/>
  <c r="L87" i="8"/>
  <c r="L83" i="8"/>
  <c r="L88" i="8" s="1"/>
  <c r="O79" i="8"/>
  <c r="F89" i="8"/>
  <c r="G86" i="8"/>
  <c r="O58" i="8"/>
  <c r="O64" i="8" s="1"/>
  <c r="O67" i="8" s="1"/>
  <c r="M70" i="8"/>
  <c r="M77" i="8" s="1"/>
  <c r="M82" i="8" s="1"/>
  <c r="P60" i="8"/>
  <c r="P48" i="8"/>
  <c r="P57" i="8" s="1"/>
  <c r="P61" i="8"/>
  <c r="Q47" i="8"/>
  <c r="P62" i="8"/>
  <c r="P59" i="8"/>
  <c r="N74" i="8"/>
  <c r="N69" i="8"/>
  <c r="L71" i="8"/>
  <c r="O78" i="8" l="1"/>
  <c r="P58" i="8"/>
  <c r="M85" i="8"/>
  <c r="M83" i="8"/>
  <c r="M88" i="8" s="1"/>
  <c r="M87" i="8"/>
  <c r="Q61" i="8"/>
  <c r="R47" i="8"/>
  <c r="Q62" i="8"/>
  <c r="Q48" i="8"/>
  <c r="Q57" i="8" s="1"/>
  <c r="Q59" i="8"/>
  <c r="Q60" i="8"/>
  <c r="N70" i="8"/>
  <c r="N77" i="8" s="1"/>
  <c r="N82" i="8" s="1"/>
  <c r="P79" i="8"/>
  <c r="P64" i="8"/>
  <c r="P67" i="8" s="1"/>
  <c r="P78" i="8"/>
  <c r="G89" i="8"/>
  <c r="H86" i="8"/>
  <c r="O74" i="8"/>
  <c r="O69" i="8"/>
  <c r="M71" i="8"/>
  <c r="Q58" i="8" l="1"/>
  <c r="N71" i="8"/>
  <c r="O70" i="8"/>
  <c r="O77" i="8" s="1"/>
  <c r="O71" i="8"/>
  <c r="N85" i="8"/>
  <c r="N87" i="8"/>
  <c r="N83" i="8"/>
  <c r="N88" i="8" s="1"/>
  <c r="Q79" i="8"/>
  <c r="Q78" i="8"/>
  <c r="Q64" i="8"/>
  <c r="Q67" i="8" s="1"/>
  <c r="O82" i="8"/>
  <c r="H89" i="8"/>
  <c r="I86" i="8"/>
  <c r="P74" i="8"/>
  <c r="P69" i="8"/>
  <c r="R62" i="8"/>
  <c r="R59" i="8"/>
  <c r="R60" i="8"/>
  <c r="B29" i="8" s="1"/>
  <c r="R61" i="8"/>
  <c r="B32" i="8" s="1"/>
  <c r="S47" i="8"/>
  <c r="R48" i="8"/>
  <c r="R57" i="8" s="1"/>
  <c r="R79" i="8" l="1"/>
  <c r="R78" i="8"/>
  <c r="R58" i="8"/>
  <c r="B26" i="8" s="1"/>
  <c r="I89" i="8"/>
  <c r="J86" i="8"/>
  <c r="Q74" i="8"/>
  <c r="Q69" i="8"/>
  <c r="S60" i="8"/>
  <c r="T47" i="8"/>
  <c r="S48" i="8"/>
  <c r="S57" i="8" s="1"/>
  <c r="S61" i="8"/>
  <c r="S62" i="8"/>
  <c r="S59" i="8"/>
  <c r="P70" i="8"/>
  <c r="P77" i="8" s="1"/>
  <c r="P82" i="8" s="1"/>
  <c r="P71" i="8"/>
  <c r="O85" i="8"/>
  <c r="O87" i="8"/>
  <c r="O83" i="8"/>
  <c r="O88" i="8" s="1"/>
  <c r="R64" i="8" l="1"/>
  <c r="R67" i="8" s="1"/>
  <c r="S58" i="8"/>
  <c r="P85" i="8"/>
  <c r="P87" i="8"/>
  <c r="P83" i="8"/>
  <c r="P88" i="8" s="1"/>
  <c r="T60" i="8"/>
  <c r="U47" i="8"/>
  <c r="T48" i="8"/>
  <c r="T57" i="8" s="1"/>
  <c r="T61" i="8"/>
  <c r="T62" i="8"/>
  <c r="T59" i="8"/>
  <c r="R74" i="8"/>
  <c r="R69" i="8"/>
  <c r="J89" i="8"/>
  <c r="K86" i="8"/>
  <c r="Q70" i="8"/>
  <c r="Q77" i="8" s="1"/>
  <c r="Q82" i="8" s="1"/>
  <c r="Q71" i="8"/>
  <c r="S64" i="8"/>
  <c r="S67" i="8" s="1"/>
  <c r="S79" i="8"/>
  <c r="S78" i="8"/>
  <c r="Q85" i="8" l="1"/>
  <c r="Q83" i="8"/>
  <c r="Q88" i="8" s="1"/>
  <c r="Q87" i="8"/>
  <c r="R70" i="8"/>
  <c r="R77" i="8" s="1"/>
  <c r="K89" i="8"/>
  <c r="L86" i="8"/>
  <c r="R82" i="8"/>
  <c r="T79" i="8"/>
  <c r="S74" i="8"/>
  <c r="S69" i="8"/>
  <c r="T58" i="8"/>
  <c r="T78" i="8" s="1"/>
  <c r="U60" i="8"/>
  <c r="V47" i="8"/>
  <c r="U48" i="8"/>
  <c r="U57" i="8" s="1"/>
  <c r="U61" i="8"/>
  <c r="U62" i="8"/>
  <c r="U59" i="8"/>
  <c r="U58" i="8" s="1"/>
  <c r="R71" i="8" l="1"/>
  <c r="V60" i="8"/>
  <c r="W47" i="8"/>
  <c r="V48" i="8"/>
  <c r="V57" i="8" s="1"/>
  <c r="V61" i="8"/>
  <c r="V62" i="8"/>
  <c r="V59" i="8"/>
  <c r="S82" i="8"/>
  <c r="R85" i="8"/>
  <c r="R83" i="8"/>
  <c r="R88" i="8" s="1"/>
  <c r="R87" i="8"/>
  <c r="T64" i="8"/>
  <c r="T67" i="8" s="1"/>
  <c r="L89" i="8"/>
  <c r="M86" i="8"/>
  <c r="U64" i="8"/>
  <c r="U67" i="8" s="1"/>
  <c r="U78" i="8"/>
  <c r="U79" i="8"/>
  <c r="S70" i="8"/>
  <c r="S77" i="8" s="1"/>
  <c r="S71" i="8"/>
  <c r="T74" i="8" l="1"/>
  <c r="T69" i="8"/>
  <c r="S85" i="8"/>
  <c r="S87" i="8"/>
  <c r="S83" i="8"/>
  <c r="S88" i="8" s="1"/>
  <c r="V79" i="8"/>
  <c r="V58" i="8"/>
  <c r="V64" i="8" s="1"/>
  <c r="V67" i="8" s="1"/>
  <c r="W60" i="8"/>
  <c r="W48" i="8"/>
  <c r="W57" i="8" s="1"/>
  <c r="W61" i="8"/>
  <c r="W62" i="8"/>
  <c r="W59" i="8"/>
  <c r="U74" i="8"/>
  <c r="U69" i="8"/>
  <c r="M89" i="8"/>
  <c r="N86" i="8"/>
  <c r="V78" i="8" l="1"/>
  <c r="U70" i="8"/>
  <c r="U71" i="8"/>
  <c r="W79" i="8"/>
  <c r="N89" i="8"/>
  <c r="O86" i="8"/>
  <c r="W58" i="8"/>
  <c r="W78" i="8" s="1"/>
  <c r="V74" i="8"/>
  <c r="V69" i="8"/>
  <c r="T70" i="8"/>
  <c r="T77" i="8" s="1"/>
  <c r="T82" i="8" s="1"/>
  <c r="T71" i="8"/>
  <c r="W64" i="8" l="1"/>
  <c r="W67" i="8" s="1"/>
  <c r="W74" i="8"/>
  <c r="W69" i="8"/>
  <c r="T85" i="8"/>
  <c r="T87" i="8"/>
  <c r="T83" i="8"/>
  <c r="T88" i="8" s="1"/>
  <c r="V70" i="8"/>
  <c r="O89" i="8"/>
  <c r="P86" i="8"/>
  <c r="U77" i="8"/>
  <c r="U82" i="8" s="1"/>
  <c r="V77" i="8" l="1"/>
  <c r="V82" i="8" s="1"/>
  <c r="V85" i="8"/>
  <c r="V87" i="8"/>
  <c r="V83" i="8"/>
  <c r="U85" i="8"/>
  <c r="U87" i="8"/>
  <c r="U83" i="8"/>
  <c r="U88" i="8" s="1"/>
  <c r="V71" i="8"/>
  <c r="P89" i="8"/>
  <c r="Q86" i="8"/>
  <c r="W70" i="8"/>
  <c r="W77" i="8" s="1"/>
  <c r="W82" i="8" s="1"/>
  <c r="W71" i="8"/>
  <c r="Q89" i="8" l="1"/>
  <c r="R86" i="8"/>
  <c r="W85" i="8"/>
  <c r="W83" i="8"/>
  <c r="W88" i="8" s="1"/>
  <c r="W87" i="8"/>
  <c r="V88" i="8"/>
  <c r="R89" i="8" l="1"/>
  <c r="G28" i="8"/>
  <c r="S86" i="8"/>
  <c r="G26" i="8"/>
  <c r="S89" i="8" l="1"/>
  <c r="T86" i="8"/>
  <c r="T89" i="8" l="1"/>
  <c r="U86" i="8"/>
  <c r="U89" i="8" l="1"/>
  <c r="V86" i="8"/>
  <c r="V89" i="8" l="1"/>
  <c r="W86" i="8"/>
  <c r="W89" i="8" s="1"/>
  <c r="G27" i="8" l="1"/>
</calcChain>
</file>

<file path=xl/sharedStrings.xml><?xml version="1.0" encoding="utf-8"?>
<sst xmlns="http://schemas.openxmlformats.org/spreadsheetml/2006/main" count="1086" uniqueCount="561">
  <si>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</si>
  <si>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</si>
  <si>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</si>
  <si>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</si>
  <si>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</si>
  <si>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</si>
  <si>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</si>
  <si>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</si>
  <si>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</si>
  <si>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</si>
  <si>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</si>
  <si>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</si>
  <si>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</si>
  <si>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</si>
  <si>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</si>
  <si>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</si>
  <si>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</si>
  <si>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</si>
  <si>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</si>
  <si>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</si>
  <si>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</si>
  <si>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</si>
  <si>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</si>
  <si>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</si>
  <si>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</si>
  <si>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</si>
  <si>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</si>
  <si>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</si>
  <si>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</si>
  <si>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</si>
  <si>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</si>
  <si>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</si>
  <si>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</si>
  <si>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</si>
  <si>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</si>
  <si>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</si>
  <si>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</si>
  <si>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</si>
  <si>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</si>
  <si>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</si>
  <si>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</si>
  <si>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</si>
  <si>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</si>
  <si>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</si>
  <si>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</si>
  <si>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</si>
  <si>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</si>
  <si>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</si>
  <si>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</si>
  <si>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</si>
  <si>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</si>
  <si>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</si>
  <si>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</si>
  <si>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</si>
  <si>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</si>
  <si>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</si>
  <si>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</si>
  <si>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</si>
  <si>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</si>
  <si>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</si>
  <si>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</si>
  <si>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</si>
  <si>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</si>
  <si>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</si>
  <si>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</si>
  <si>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</si>
  <si>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</si>
  <si>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</si>
  <si>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</si>
  <si>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</si>
  <si>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</si>
  <si>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</si>
  <si>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</si>
  <si>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</si>
  <si>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</si>
  <si>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</si>
  <si>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</si>
  <si>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</si>
  <si>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</si>
  <si>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</si>
  <si>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</si>
  <si>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</si>
  <si>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</si>
  <si>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</si>
  <si>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</si>
  <si>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</si>
  <si>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</si>
  <si>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</si>
  <si>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</si>
  <si>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</si>
  <si>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</si>
  <si>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</si>
  <si>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</si>
  <si>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</si>
  <si>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</si>
  <si>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</si>
  <si>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</si>
  <si>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</si>
  <si>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</si>
  <si>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</si>
  <si>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</si>
  <si>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</si>
  <si>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</si>
  <si>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</si>
  <si>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</si>
  <si>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</si>
  <si>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</si>
  <si>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</si>
  <si>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</si>
  <si>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</si>
  <si>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</si>
  <si>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</si>
  <si>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</si>
  <si>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</si>
  <si>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</si>
  <si>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</si>
  <si>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</si>
  <si>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</si>
  <si>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</si>
  <si>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</si>
  <si>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</si>
  <si>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</si>
  <si>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</si>
  <si>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</si>
  <si>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</si>
  <si>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</si>
  <si>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</si>
  <si>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</si>
  <si>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</si>
  <si>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</si>
  <si>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</si>
  <si>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</si>
  <si>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</si>
  <si>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</si>
  <si>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</si>
  <si>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</si>
  <si>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</si>
  <si>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</si>
  <si>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</si>
  <si>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</si>
  <si>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</si>
  <si>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</si>
  <si>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</si>
  <si>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</si>
  <si>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</si>
  <si>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</si>
  <si>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</si>
  <si>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</si>
  <si>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</si>
  <si>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</si>
  <si>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</si>
  <si>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</si>
  <si>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</si>
  <si>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</si>
  <si>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</si>
  <si>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</si>
  <si>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</si>
  <si>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</si>
  <si>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</si>
  <si>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</si>
  <si>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</si>
  <si>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</si>
  <si>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</si>
  <si>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</si>
  <si>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</si>
  <si>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</si>
  <si>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</si>
  <si>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</si>
  <si>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</si>
  <si>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</si>
  <si>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</si>
  <si>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</si>
  <si>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</si>
  <si>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</si>
  <si>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</si>
  <si>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</si>
  <si>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</si>
  <si>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</si>
  <si>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</si>
  <si>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</si>
  <si>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</si>
  <si>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</si>
  <si>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</si>
  <si>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</si>
  <si>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</si>
  <si>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</si>
  <si>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</si>
  <si>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</si>
  <si>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</si>
  <si>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</si>
  <si>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</si>
  <si>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</si>
  <si>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</si>
  <si>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</si>
  <si>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</si>
  <si>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</si>
  <si>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</si>
  <si>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</si>
  <si>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</si>
  <si>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</si>
  <si>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</si>
  <si>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</si>
  <si>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</si>
  <si>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</si>
  <si>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</si>
  <si>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</si>
  <si>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</si>
  <si>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</si>
  <si>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</si>
  <si>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</si>
  <si>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</si>
  <si>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</si>
  <si>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</si>
  <si>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</si>
  <si>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</si>
  <si>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</si>
  <si>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</si>
  <si>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</si>
  <si>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</si>
  <si>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</si>
  <si>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</si>
  <si>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</si>
  <si>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</si>
  <si>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</si>
  <si>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</si>
  <si>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</si>
  <si>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</si>
  <si>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</si>
  <si>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</si>
  <si>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</si>
  <si>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</si>
  <si>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</si>
  <si>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</si>
  <si>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</si>
  <si>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</si>
  <si>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</si>
  <si>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</si>
  <si>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</si>
  <si>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</si>
  <si>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</si>
  <si>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</si>
  <si>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</si>
  <si>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</si>
  <si>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</si>
  <si>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</si>
  <si>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</si>
  <si>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</si>
  <si>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</si>
  <si>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</si>
  <si>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</si>
  <si>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</si>
  <si>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</si>
  <si>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</si>
  <si>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</si>
  <si>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</si>
  <si>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</si>
  <si>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</si>
  <si>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</si>
  <si>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</si>
  <si>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</si>
  <si>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</si>
  <si>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</si>
  <si>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</si>
  <si>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</si>
  <si>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</si>
  <si>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</si>
  <si>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</si>
  <si>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</si>
  <si>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</si>
  <si>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</si>
  <si>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</si>
  <si>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</si>
  <si>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</si>
  <si>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</si>
  <si>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</si>
  <si>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</si>
  <si>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</si>
  <si>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</si>
  <si>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</si>
  <si>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</si>
  <si>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</si>
  <si>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</si>
  <si>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</si>
  <si>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</si>
  <si>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</si>
  <si>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</si>
  <si>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</si>
  <si>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</si>
  <si>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</si>
  <si>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</si>
  <si>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</si>
  <si>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</si>
  <si>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</si>
  <si>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</si>
  <si>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</si>
  <si>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</si>
  <si>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</si>
  <si>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</si>
  <si>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</si>
  <si>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</si>
  <si>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</si>
  <si>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</si>
  <si>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</si>
  <si>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</si>
  <si>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</si>
  <si>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</si>
  <si>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</si>
  <si>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</si>
  <si>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</si>
  <si>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</si>
  <si>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</si>
  <si>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</si>
  <si>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</si>
  <si>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</si>
  <si>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</si>
  <si>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</si>
  <si>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</si>
  <si>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</si>
  <si>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</si>
  <si>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</si>
  <si>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</si>
  <si>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</si>
  <si>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</si>
  <si>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</si>
  <si>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</si>
  <si>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</si>
  <si>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</si>
  <si>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</si>
  <si>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</si>
  <si>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</si>
  <si>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</si>
  <si>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</si>
  <si>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</si>
  <si>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</si>
  <si>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</si>
  <si>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</si>
  <si>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</si>
  <si>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</si>
  <si>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</si>
  <si>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</si>
  <si>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</si>
  <si>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</si>
  <si>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</si>
  <si>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</si>
  <si>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</si>
  <si>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</si>
  <si>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</si>
  <si>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</si>
  <si>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</si>
  <si>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</si>
  <si>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</si>
  <si>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</si>
  <si>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</si>
  <si>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</si>
  <si>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</si>
  <si>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</si>
  <si>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</si>
  <si>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</si>
  <si>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</si>
  <si>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</si>
  <si>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</si>
  <si>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</si>
  <si>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</si>
  <si>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</si>
  <si>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</si>
  <si>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</si>
  <si>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</si>
  <si>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</si>
  <si>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</si>
  <si>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</si>
  <si>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</si>
  <si>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</si>
  <si>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</si>
  <si>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</si>
  <si>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</si>
  <si>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</si>
  <si>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</si>
  <si>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</si>
  <si>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</si>
  <si>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</si>
  <si>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</si>
  <si>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</si>
  <si>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</si>
  <si>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</si>
  <si>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</si>
  <si>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</si>
  <si>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</si>
  <si>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</si>
  <si>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</si>
  <si>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</si>
  <si>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</si>
  <si>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</si>
  <si>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</si>
  <si>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</si>
  <si>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</si>
  <si>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</si>
  <si>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</si>
  <si>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</si>
  <si>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</si>
  <si>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</si>
  <si>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</si>
  <si>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</si>
  <si>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</si>
  <si>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</si>
  <si>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</si>
  <si>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</si>
  <si>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</si>
  <si>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</si>
  <si>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</si>
  <si>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</si>
  <si>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</si>
  <si>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</si>
  <si>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</si>
  <si>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</si>
  <si>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</si>
  <si>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</si>
  <si>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</si>
  <si>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</si>
  <si>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</si>
  <si>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</si>
  <si>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</si>
  <si>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</si>
  <si>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</si>
  <si>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</si>
  <si>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</si>
  <si>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</si>
  <si>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</si>
  <si>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</si>
  <si>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</si>
  <si>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</si>
  <si>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</si>
  <si>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</si>
  <si>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</si>
  <si>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</si>
  <si>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</si>
  <si>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</si>
  <si>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</si>
  <si>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</si>
  <si>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</si>
  <si>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</si>
  <si>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</si>
  <si>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</si>
  <si>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</si>
  <si>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</si>
  <si>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</si>
  <si>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</si>
  <si>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</si>
  <si>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</si>
  <si>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</si>
  <si>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</si>
  <si>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</si>
  <si>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</si>
  <si>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</si>
  <si>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</si>
  <si>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</si>
  <si>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</si>
  <si>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</si>
  <si>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</si>
  <si>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</si>
  <si>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</si>
  <si>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</si>
  <si>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</si>
  <si>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</si>
  <si>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</si>
  <si>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</si>
  <si>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</si>
  <si>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</si>
  <si>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</si>
  <si>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</si>
  <si>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</si>
  <si>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</si>
  <si>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</si>
  <si>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</si>
  <si>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</si>
  <si>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</si>
  <si>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</si>
  <si>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</si>
  <si>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</si>
  <si>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</si>
  <si>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</si>
  <si>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</si>
  <si>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</si>
  <si>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</si>
  <si>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</si>
  <si>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</si>
  <si>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</si>
  <si>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</si>
  <si>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</si>
  <si>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</si>
  <si>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</si>
  <si>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</si>
  <si>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</si>
  <si>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</si>
  <si>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</si>
  <si>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</si>
  <si>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</si>
  <si>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</si>
  <si>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</si>
  <si>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</si>
  <si>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</si>
  <si>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</si>
  <si>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</si>
  <si>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</si>
  <si>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</si>
  <si>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</si>
  <si>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</si>
  <si>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</si>
  <si>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</si>
  <si>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</si>
  <si>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</si>
  <si>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</si>
  <si>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</si>
  <si>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</si>
  <si>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</si>
  <si>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</si>
  <si>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</si>
  <si>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</si>
  <si>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</si>
  <si>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</si>
  <si>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</si>
  <si>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</si>
  <si>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</si>
  <si>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КЛ-10 кВ фид.№5-10 кВ ПС "Чернушка" участок от ТП№121 до ТП№30</t>
  </si>
  <si>
    <t>КЛ-10 кВ фид.№5-10 кВ  участок от оп.№5 до ТП№30</t>
  </si>
  <si>
    <t>АСБ 3х95</t>
  </si>
  <si>
    <t>АПвПу2г 1х120мм</t>
  </si>
  <si>
    <t>КЛ</t>
  </si>
  <si>
    <t>траншея</t>
  </si>
  <si>
    <t>АТО_O_Ч2_13 № 14 09.02.2024 ПО "ЧЭС" ПКГУП "КЭС"</t>
  </si>
  <si>
    <t>Замена кабельного ввода 10 кВ от оп.№5 до ТП№30</t>
  </si>
  <si>
    <t>ПКГУП "КЭС"</t>
  </si>
  <si>
    <t>Реконструкция</t>
  </si>
  <si>
    <t>закупка не проведена</t>
  </si>
  <si>
    <t>Реконструкция КЛ-10кВ ф5-10кВ ПС Чернушка от оп.№5 (замена кабельного ввода в ТП№30 на кабель из сшитого полиэтилена, L=0,06 км)</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</si>
  <si>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</si>
  <si>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</si>
  <si>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</si>
  <si>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</si>
  <si>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</si>
  <si>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</si>
  <si>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</si>
  <si>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</si>
  <si>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</si>
  <si>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</si>
  <si>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</si>
  <si>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</si>
  <si>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</si>
  <si>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</si>
  <si>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</si>
  <si>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</si>
  <si>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Реконструкция кабельной линий с большим  сроком службы, имеющей ряд дефектов: старение изоляции, отсутсвие масла в бумажно-масляной изоляции кабельной линии, коррозия свинцовой оболочки, имеет соединительную муфту на таком коротком участке.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С данной кабельной линии осуществляется электроснабжение ТП №30, которая, в свою очередь, обеспечивает электрической энергии центральную котельную ЧГО</t>
  </si>
  <si>
    <t>выделение этапов не предусматривается</t>
  </si>
  <si>
    <t>Акт технического осмотра</t>
  </si>
  <si>
    <t>Год раскрытия информации: 2025 год</t>
  </si>
  <si>
    <t>0 млн руб с НДС</t>
  </si>
  <si>
    <t>0 млн руб без НДС</t>
  </si>
  <si>
    <t>МВ×А-0;км ЛЭП-0;т.у.-0;шт.-0</t>
  </si>
  <si>
    <t>С</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</si>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</sst>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2563586.7561734095</c:v>
                </c:pt>
                <c:pt idx="3">
                  <c:v>4299927.9345500013</c:v>
                </c:pt>
                <c:pt idx="4">
                  <c:v>6206481.9008253794</c:v>
                </c:pt>
                <c:pt idx="5">
                  <c:v>8300203.7444562856</c:v>
                </c:pt>
                <c:pt idx="6">
                  <c:v>10599761.188254923</c:v>
                </c:pt>
                <c:pt idx="7">
                  <c:v>13125709.659522135</c:v>
                </c:pt>
                <c:pt idx="8">
                  <c:v>15900685.437709849</c:v>
                </c:pt>
                <c:pt idx="9">
                  <c:v>18949618.760494821</c:v>
                </c:pt>
                <c:pt idx="10">
                  <c:v>22299968.967370875</c:v>
                </c:pt>
                <c:pt idx="11">
                  <c:v>25981983.977871712</c:v>
                </c:pt>
                <c:pt idx="12">
                  <c:v>30028986.64251953</c:v>
                </c:pt>
                <c:pt idx="13">
                  <c:v>34477690.770988144</c:v>
                </c:pt>
                <c:pt idx="14">
                  <c:v>39368549.936463155</c:v>
                </c:pt>
                <c:pt idx="15">
                  <c:v>44746142.480751783</c:v>
                </c:pt>
                <c:pt idx="16">
                  <c:v>50659596.504633516</c:v>
                </c:pt>
              </c:numCache>
            </c:numRef>
          </c:val>
          <c:smooth val="0"/>
          <c:extLst>
            <c:ext xmlns:c16="http://schemas.microsoft.com/office/drawing/2014/chart" uri="{C3380CC4-5D6E-409C-BE32-E72D297353CC}">
              <c16:uniqueId val="{00000000-9C65-4472-ABC0-86AD6270BCB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1403726.992299736</c:v>
                </c:pt>
                <c:pt idx="3">
                  <c:v>1359809.8350509768</c:v>
                </c:pt>
                <c:pt idx="4">
                  <c:v>1321337.5357183353</c:v>
                </c:pt>
                <c:pt idx="5">
                  <c:v>1284118.8172502266</c:v>
                </c:pt>
                <c:pt idx="6">
                  <c:v>1248107.6510232035</c:v>
                </c:pt>
                <c:pt idx="7">
                  <c:v>1213259.8500910592</c:v>
                </c:pt>
                <c:pt idx="8">
                  <c:v>1179532.9906564213</c:v>
                </c:pt>
                <c:pt idx="9">
                  <c:v>1146886.3370991545</c:v>
                </c:pt>
                <c:pt idx="10">
                  <c:v>1115280.7703890335</c:v>
                </c:pt>
                <c:pt idx="11">
                  <c:v>1084678.7197190407</c:v>
                </c:pt>
                <c:pt idx="12">
                  <c:v>1055044.0972040968</c:v>
                </c:pt>
                <c:pt idx="13">
                  <c:v>1026342.235498038</c:v>
                </c:pt>
                <c:pt idx="14">
                  <c:v>998539.8281892637</c:v>
                </c:pt>
                <c:pt idx="15">
                  <c:v>971604.87284265633</c:v>
                </c:pt>
                <c:pt idx="16">
                  <c:v>945506.6165621992</c:v>
                </c:pt>
              </c:numCache>
            </c:numRef>
          </c:val>
          <c:smooth val="0"/>
          <c:extLst>
            <c:ext xmlns:c16="http://schemas.microsoft.com/office/drawing/2014/chart" uri="{C3380CC4-5D6E-409C-BE32-E72D297353CC}">
              <c16:uniqueId val="{00000001-9C65-4472-ABC0-86AD6270BCB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554</v>
      </c>
    </row>
    <row r="49" spans="1:3" ht="31.5" x14ac:dyDescent="0.25">
      <c r="A49" s="18" t="s">
        <v>61</v>
      </c>
      <c r="B49" s="24" t="s">
        <v>62</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КЛ-10кВ ф5-10кВ ПС Чернушка от оп.№5 (замена кабельного ввода в ТП№30 на кабель из сшитого полиэтилена, L=0,06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0.19057781491065523</v>
      </c>
      <c r="E24" s="196">
        <v>0.19057781491065523</v>
      </c>
      <c r="F24" s="197">
        <v>0.19057781491065523</v>
      </c>
      <c r="G24" s="196">
        <v>0</v>
      </c>
      <c r="H24" s="196">
        <v>0</v>
      </c>
      <c r="I24" s="196">
        <v>0</v>
      </c>
      <c r="J24" s="196">
        <v>0.19057781491065523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0.19057781491065523</v>
      </c>
      <c r="E27" s="26">
        <v>0.19057781491065523</v>
      </c>
      <c r="F27" s="203">
        <v>0.19057781491065523</v>
      </c>
      <c r="G27" s="26">
        <v>0</v>
      </c>
      <c r="H27" s="26">
        <v>0</v>
      </c>
      <c r="I27" s="26">
        <v>0</v>
      </c>
      <c r="J27" s="26">
        <v>0.19057781491065523</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0.15881484575887936</v>
      </c>
      <c r="E30" s="200">
        <v>0.15881484575887936</v>
      </c>
      <c r="F30" s="200">
        <v>0.15881484575887936</v>
      </c>
      <c r="G30" s="200">
        <v>0</v>
      </c>
      <c r="H30" s="200">
        <v>0</v>
      </c>
      <c r="I30" s="200">
        <v>0</v>
      </c>
      <c r="J30" s="200">
        <v>0.15881484575887936</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1.5881484575887936E-2</v>
      </c>
      <c r="E31" s="26">
        <v>1.5881484575887936E-2</v>
      </c>
      <c r="F31" s="26">
        <v>1.5881484575887936E-2</v>
      </c>
      <c r="G31" s="200">
        <v>0</v>
      </c>
      <c r="H31" s="26">
        <v>0</v>
      </c>
      <c r="I31" s="26">
        <v>0</v>
      </c>
      <c r="J31" s="200">
        <v>1.5881484575887936E-2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3.970371143971984E-2</v>
      </c>
      <c r="E32" s="26">
        <v>3.970371143971984E-2</v>
      </c>
      <c r="F32" s="26">
        <v>3.970371143971984E-2</v>
      </c>
      <c r="G32" s="200">
        <v>0</v>
      </c>
      <c r="H32" s="26">
        <v>0</v>
      </c>
      <c r="I32" s="26">
        <v>0</v>
      </c>
      <c r="J32" s="200">
        <v>3.970371143971984E-2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9.5288907455327615E-2</v>
      </c>
      <c r="E33" s="26">
        <v>9.5288907455327615E-2</v>
      </c>
      <c r="F33" s="26">
        <v>9.5288907455327615E-2</v>
      </c>
      <c r="G33" s="200">
        <v>0</v>
      </c>
      <c r="H33" s="26">
        <v>0</v>
      </c>
      <c r="I33" s="26">
        <v>0</v>
      </c>
      <c r="J33" s="200">
        <v>9.5288907455327615E-2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7.9407422879439679E-3</v>
      </c>
      <c r="E34" s="26">
        <v>7.9407422879439679E-3</v>
      </c>
      <c r="F34" s="26">
        <v>7.9407422879439679E-3</v>
      </c>
      <c r="G34" s="200">
        <v>0</v>
      </c>
      <c r="H34" s="26">
        <v>0</v>
      </c>
      <c r="I34" s="26">
        <v>0</v>
      </c>
      <c r="J34" s="200">
        <v>7.9407422879439679E-3</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0.06</v>
      </c>
      <c r="E40" s="26">
        <v>0.06</v>
      </c>
      <c r="F40" s="26">
        <v>0.06</v>
      </c>
      <c r="G40" s="26">
        <v>0</v>
      </c>
      <c r="H40" s="26">
        <v>0</v>
      </c>
      <c r="I40" s="26">
        <v>0</v>
      </c>
      <c r="J40" s="26">
        <v>0.06</v>
      </c>
      <c r="K40" s="26">
        <v>4</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0.06</v>
      </c>
      <c r="E50" s="200">
        <v>0.06</v>
      </c>
      <c r="F50" s="200">
        <v>0.06</v>
      </c>
      <c r="G50" s="200">
        <v>0</v>
      </c>
      <c r="H50" s="200">
        <v>0</v>
      </c>
      <c r="I50" s="200">
        <v>0</v>
      </c>
      <c r="J50" s="200">
        <v>0.06</v>
      </c>
      <c r="K50" s="200">
        <v>4</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0.15881484575887936</v>
      </c>
      <c r="E55" s="200">
        <v>0.15881484575887936</v>
      </c>
      <c r="F55" s="200">
        <v>0.15881484575887936</v>
      </c>
      <c r="G55" s="200">
        <v>0</v>
      </c>
      <c r="H55" s="200">
        <v>0</v>
      </c>
      <c r="I55" s="200">
        <v>0</v>
      </c>
      <c r="J55" s="200">
        <v>0.15881484575887936</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0.15881484575887936</v>
      </c>
      <c r="E56" s="26">
        <v>0.15881484575887936</v>
      </c>
      <c r="F56" s="26">
        <v>0.15881484575887936</v>
      </c>
      <c r="G56" s="26">
        <v>0</v>
      </c>
      <c r="H56" s="26">
        <v>0</v>
      </c>
      <c r="I56" s="26">
        <v>0</v>
      </c>
      <c r="J56" s="26">
        <v>0.15881484575887936</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0.06</v>
      </c>
      <c r="E60" s="211">
        <v>0.06</v>
      </c>
      <c r="F60" s="211">
        <v>0.06</v>
      </c>
      <c r="G60" s="211">
        <v>0</v>
      </c>
      <c r="H60" s="211">
        <v>0</v>
      </c>
      <c r="I60" s="211">
        <v>0</v>
      </c>
      <c r="J60" s="211">
        <v>0.06</v>
      </c>
      <c r="K60" s="211">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0.15881484575887936</v>
      </c>
      <c r="E64" s="221">
        <v>0.15881484575887936</v>
      </c>
      <c r="F64" s="221">
        <v>0.15881484575887936</v>
      </c>
      <c r="G64" s="221">
        <v>0</v>
      </c>
      <c r="H64" s="221">
        <v>0</v>
      </c>
      <c r="I64" s="221">
        <v>0</v>
      </c>
      <c r="J64" s="221">
        <v>0.15881484575887936</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КЛ-10кВ ф5-10кВ ПС Чернушка от оп.№5 (замена кабельного ввода в ТП№30 на кабель из сшитого полиэтилена, L=0,06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2024</v>
      </c>
      <c r="E26" s="157" t="s">
        <v>83</v>
      </c>
      <c r="F26" s="157" t="s">
        <v>83</v>
      </c>
      <c r="G26" s="157">
        <v>0</v>
      </c>
      <c r="H26" s="157" t="s">
        <v>83</v>
      </c>
      <c r="I26" s="157">
        <v>0</v>
      </c>
      <c r="J26" s="157" t="s">
        <v>83</v>
      </c>
      <c r="K26" s="157" t="s">
        <v>83</v>
      </c>
      <c r="L26" s="157">
        <v>0</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КЛ-10кВ ф5-10кВ ПС Чернушка от оп.№5 (замена кабельного ввода в ТП№30 на кабель из сшитого полиэтилена, L=0,06 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533</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556</v>
      </c>
    </row>
    <row r="25" spans="1:2" s="134" customFormat="1" ht="16.5" thickBot="1" x14ac:dyDescent="0.3">
      <c r="A25" s="169" t="s">
        <v>472</v>
      </c>
      <c r="B25" s="168">
        <v>2025</v>
      </c>
    </row>
    <row r="26" spans="1:2" s="134" customFormat="1" ht="16.5" thickBot="1" x14ac:dyDescent="0.3">
      <c r="A26" s="170" t="s">
        <v>473</v>
      </c>
      <c r="B26" s="168" t="s">
        <v>557</v>
      </c>
    </row>
    <row r="27" spans="1:2" s="134" customFormat="1" ht="29.25" thickBot="1" x14ac:dyDescent="0.3">
      <c r="A27" s="171" t="s">
        <v>474</v>
      </c>
      <c r="B27" s="168" t="s">
        <v>555</v>
      </c>
    </row>
    <row r="28" spans="1:2" s="134" customFormat="1" ht="16.5" thickBot="1" x14ac:dyDescent="0.3">
      <c r="A28" s="173" t="s">
        <v>475</v>
      </c>
      <c r="B28" s="168" t="s">
        <v>558</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КЛ-10кВ ф5-10кВ ПС Чернушка от оп.№5 (замена кабельного ввода в ТП№30 на кабель из сшитого полиэтилена, L=0,06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КЛ-10кВ ф5-10кВ ПС Чернушка от оп.№5 (замена кабельного ввода в ТП№30 на кабель из сшитого полиэтилена, L=0,06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КЛ-10кВ ф5-10кВ ПС Чернушка от оп.№5 (замена кабельного ввода в ТП№30 на кабель из сшитого полиэтилена, L=0,06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78.75" x14ac:dyDescent="0.25">
      <c r="A25" s="43">
        <v>1</v>
      </c>
      <c r="B25" s="17" t="s">
        <v>522</v>
      </c>
      <c r="C25" s="17" t="s">
        <v>522</v>
      </c>
      <c r="D25" s="17" t="s">
        <v>523</v>
      </c>
      <c r="E25" s="17" t="s">
        <v>523</v>
      </c>
      <c r="F25" s="17">
        <v>10</v>
      </c>
      <c r="G25" s="17">
        <v>10</v>
      </c>
      <c r="H25" s="17">
        <v>10</v>
      </c>
      <c r="I25" s="17">
        <v>10</v>
      </c>
      <c r="J25" s="17">
        <v>1991</v>
      </c>
      <c r="K25" s="17">
        <v>1</v>
      </c>
      <c r="L25" s="17">
        <v>1</v>
      </c>
      <c r="M25" s="17" t="s">
        <v>524</v>
      </c>
      <c r="N25" s="17" t="s">
        <v>525</v>
      </c>
      <c r="O25" s="17" t="s">
        <v>526</v>
      </c>
      <c r="P25" s="17" t="s">
        <v>526</v>
      </c>
      <c r="Q25" s="17">
        <v>0.06</v>
      </c>
      <c r="R25" s="17">
        <v>0.06</v>
      </c>
      <c r="S25" s="17" t="s">
        <v>83</v>
      </c>
      <c r="T25" s="17" t="s">
        <v>83</v>
      </c>
      <c r="U25" s="17" t="s">
        <v>83</v>
      </c>
      <c r="V25" s="17" t="s">
        <v>527</v>
      </c>
      <c r="W25" s="17" t="s">
        <v>527</v>
      </c>
      <c r="X25" s="17" t="s">
        <v>528</v>
      </c>
      <c r="Y25" s="17" t="s">
        <v>529</v>
      </c>
      <c r="Z25" s="17" t="s">
        <v>83</v>
      </c>
      <c r="AA25" s="17" t="s">
        <v>83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КЛ-10кВ ф5-10кВ ПС Чернушка от оп.№5 (замена кабельного ввода в ТП№30 на кабель из сшитого полиэтилена, L=0,06 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533</v>
      </c>
    </row>
    <row r="24" spans="1:3" ht="63" customHeight="1" x14ac:dyDescent="0.25">
      <c r="A24" s="49" t="s">
        <v>17</v>
      </c>
      <c r="B24" s="50" t="s">
        <v>138</v>
      </c>
      <c r="C24" s="25" t="s">
        <v>556</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КЛ-10кВ ф5-10кВ ПС Чернушка от оп.№5 (замена кабельного ввода в ТП№30 на кабель из сшитого полиэтилена, L=0,06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КЛ-10кВ ф5-10кВ ПС Чернушка от оп.№5 (замена кабельного ввода в ТП№30 на кабель из сшитого полиэтилена, L=0,06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КЛ-10кВ ф5-10кВ ПС Чернушка от оп.№5 (замена кабельного ввода в ТП№30 на кабель из сшитого полиэтилена, L=0,06 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158814.84575887935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18331152.404468145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4537.5670216822673</v>
      </c>
      <c r="E65" s="109">
        <f t="shared" si="10"/>
        <v>4537.5670216822673</v>
      </c>
      <c r="F65" s="109">
        <f t="shared" si="10"/>
        <v>4537.5670216822673</v>
      </c>
      <c r="G65" s="109">
        <f t="shared" si="10"/>
        <v>4537.5670216822673</v>
      </c>
      <c r="H65" s="109">
        <f t="shared" si="10"/>
        <v>4537.5670216822673</v>
      </c>
      <c r="I65" s="109">
        <f t="shared" si="10"/>
        <v>4537.5670216822673</v>
      </c>
      <c r="J65" s="109">
        <f t="shared" si="10"/>
        <v>4537.5670216822673</v>
      </c>
      <c r="K65" s="109">
        <f t="shared" si="10"/>
        <v>4537.5670216822673</v>
      </c>
      <c r="L65" s="109">
        <f t="shared" si="10"/>
        <v>4537.5670216822673</v>
      </c>
      <c r="M65" s="109">
        <f t="shared" si="10"/>
        <v>4537.5670216822673</v>
      </c>
      <c r="N65" s="109">
        <f t="shared" si="10"/>
        <v>4537.5670216822673</v>
      </c>
      <c r="O65" s="109">
        <f t="shared" si="10"/>
        <v>4537.5670216822673</v>
      </c>
      <c r="P65" s="109">
        <f t="shared" si="10"/>
        <v>4537.5670216822673</v>
      </c>
      <c r="Q65" s="109">
        <f t="shared" si="10"/>
        <v>4537.5670216822673</v>
      </c>
      <c r="R65" s="109">
        <f t="shared" si="10"/>
        <v>4537.5670216822673</v>
      </c>
      <c r="S65" s="109">
        <f t="shared" si="10"/>
        <v>4537.5670216822673</v>
      </c>
      <c r="T65" s="109">
        <f t="shared" si="10"/>
        <v>4537.5670216822673</v>
      </c>
      <c r="U65" s="109">
        <f t="shared" si="10"/>
        <v>4537.5670216822673</v>
      </c>
      <c r="V65" s="109">
        <f t="shared" si="10"/>
        <v>4537.5670216822673</v>
      </c>
      <c r="W65" s="109">
        <f t="shared" si="10"/>
        <v>4537.5670216822673</v>
      </c>
    </row>
    <row r="66" spans="1:23" ht="11.25" customHeight="1" x14ac:dyDescent="0.25">
      <c r="A66" s="74" t="s">
        <v>237</v>
      </c>
      <c r="B66" s="109">
        <f>IF(AND(B45&gt;$B$92,B45&lt;=$B$92+$B$27),B65,0)</f>
        <v>0</v>
      </c>
      <c r="C66" s="109">
        <f t="shared" ref="C66:W66" si="11">IF(AND(C45&gt;$B$92,C45&lt;=$B$92+$B$27),C65+B66,0)</f>
        <v>0</v>
      </c>
      <c r="D66" s="109">
        <f t="shared" si="11"/>
        <v>4537.5670216822673</v>
      </c>
      <c r="E66" s="109">
        <f t="shared" si="11"/>
        <v>9075.1340433645346</v>
      </c>
      <c r="F66" s="109">
        <f t="shared" si="11"/>
        <v>13612.701065046802</v>
      </c>
      <c r="G66" s="109">
        <f t="shared" si="11"/>
        <v>18150.268086729069</v>
      </c>
      <c r="H66" s="109">
        <f t="shared" si="11"/>
        <v>22687.835108411338</v>
      </c>
      <c r="I66" s="109">
        <f t="shared" si="11"/>
        <v>27225.402130093607</v>
      </c>
      <c r="J66" s="109">
        <f t="shared" si="11"/>
        <v>31762.969151775877</v>
      </c>
      <c r="K66" s="109">
        <f t="shared" si="11"/>
        <v>36300.536173458146</v>
      </c>
      <c r="L66" s="109">
        <f t="shared" si="11"/>
        <v>40838.103195140415</v>
      </c>
      <c r="M66" s="109">
        <f t="shared" si="11"/>
        <v>45375.670216822684</v>
      </c>
      <c r="N66" s="109">
        <f t="shared" si="11"/>
        <v>49913.237238504953</v>
      </c>
      <c r="O66" s="109">
        <f t="shared" si="11"/>
        <v>54450.804260187222</v>
      </c>
      <c r="P66" s="109">
        <f t="shared" si="11"/>
        <v>58988.371281869491</v>
      </c>
      <c r="Q66" s="109">
        <f t="shared" si="11"/>
        <v>63525.93830355176</v>
      </c>
      <c r="R66" s="109">
        <f t="shared" si="11"/>
        <v>68063.505325234029</v>
      </c>
      <c r="S66" s="109">
        <f t="shared" si="11"/>
        <v>72601.072346916291</v>
      </c>
      <c r="T66" s="109">
        <f t="shared" si="11"/>
        <v>77138.639368598553</v>
      </c>
      <c r="U66" s="109">
        <f t="shared" si="11"/>
        <v>81676.206390280815</v>
      </c>
      <c r="V66" s="109">
        <f t="shared" si="11"/>
        <v>86213.773411963077</v>
      </c>
      <c r="W66" s="109">
        <f t="shared" si="11"/>
        <v>90751.340433645339</v>
      </c>
    </row>
    <row r="67" spans="1:23" ht="25.5" customHeight="1" x14ac:dyDescent="0.25">
      <c r="A67" s="110" t="s">
        <v>238</v>
      </c>
      <c r="B67" s="106">
        <f t="shared" ref="B67:W67" si="12">B64-B65</f>
        <v>0</v>
      </c>
      <c r="C67" s="106">
        <f t="shared" si="12"/>
        <v>1867174.4212495829</v>
      </c>
      <c r="D67" s="106">
        <f>D64-D65</f>
        <v>1993493.0574410078</v>
      </c>
      <c r="E67" s="106">
        <f t="shared" si="12"/>
        <v>2189218.9918102869</v>
      </c>
      <c r="F67" s="106">
        <f t="shared" si="12"/>
        <v>2404419.2696129414</v>
      </c>
      <c r="G67" s="106">
        <f t="shared" si="12"/>
        <v>2641059.05472046</v>
      </c>
      <c r="H67" s="106">
        <f t="shared" si="12"/>
        <v>2901304.2285161428</v>
      </c>
      <c r="I67" s="106">
        <f t="shared" si="12"/>
        <v>3187542.1000718665</v>
      </c>
      <c r="J67" s="106">
        <f t="shared" si="12"/>
        <v>3502404.271164625</v>
      </c>
      <c r="K67" s="106">
        <f t="shared" si="12"/>
        <v>3848791.8818617426</v>
      </c>
      <c r="L67" s="106">
        <f t="shared" si="12"/>
        <v>4229903.4861779893</v>
      </c>
      <c r="M67" s="106">
        <f t="shared" si="12"/>
        <v>4649265.8335967856</v>
      </c>
      <c r="N67" s="106">
        <f t="shared" si="12"/>
        <v>5110767.8613183573</v>
      </c>
      <c r="O67" s="106">
        <f t="shared" si="12"/>
        <v>5618698.2342449864</v>
      </c>
      <c r="P67" s="106">
        <f t="shared" si="12"/>
        <v>6177786.8052645996</v>
      </c>
      <c r="Q67" s="106">
        <f t="shared" si="12"/>
        <v>6793250.4077098267</v>
      </c>
      <c r="R67" s="106">
        <f t="shared" si="12"/>
        <v>7470843.435350663</v>
      </c>
      <c r="S67" s="106">
        <f t="shared" si="12"/>
        <v>8216913.7133673755</v>
      </c>
      <c r="T67" s="106">
        <f t="shared" si="12"/>
        <v>9038464.2169359401</v>
      </c>
      <c r="U67" s="106">
        <f t="shared" si="12"/>
        <v>9943221.2528831717</v>
      </c>
      <c r="V67" s="106">
        <f t="shared" si="12"/>
        <v>10939709.78493192</v>
      </c>
      <c r="W67" s="106">
        <f t="shared" si="12"/>
        <v>12037336.655022472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1993493.0574410078</v>
      </c>
      <c r="E69" s="105">
        <f>E67+E68</f>
        <v>2189218.9918102869</v>
      </c>
      <c r="F69" s="105">
        <f t="shared" ref="F69:W69" si="14">F67-F68</f>
        <v>2404419.2696129414</v>
      </c>
      <c r="G69" s="105">
        <f t="shared" si="14"/>
        <v>2641059.05472046</v>
      </c>
      <c r="H69" s="105">
        <f t="shared" si="14"/>
        <v>2901304.2285161428</v>
      </c>
      <c r="I69" s="105">
        <f t="shared" si="14"/>
        <v>3187542.1000718665</v>
      </c>
      <c r="J69" s="105">
        <f t="shared" si="14"/>
        <v>3502404.271164625</v>
      </c>
      <c r="K69" s="105">
        <f t="shared" si="14"/>
        <v>3848791.8818617426</v>
      </c>
      <c r="L69" s="105">
        <f t="shared" si="14"/>
        <v>4229903.4861779893</v>
      </c>
      <c r="M69" s="105">
        <f t="shared" si="14"/>
        <v>4649265.8335967856</v>
      </c>
      <c r="N69" s="105">
        <f t="shared" si="14"/>
        <v>5110767.8613183573</v>
      </c>
      <c r="O69" s="105">
        <f t="shared" si="14"/>
        <v>5618698.2342449864</v>
      </c>
      <c r="P69" s="105">
        <f t="shared" si="14"/>
        <v>6177786.8052645996</v>
      </c>
      <c r="Q69" s="105">
        <f t="shared" si="14"/>
        <v>6793250.4077098267</v>
      </c>
      <c r="R69" s="105">
        <f t="shared" si="14"/>
        <v>7470843.435350663</v>
      </c>
      <c r="S69" s="105">
        <f t="shared" si="14"/>
        <v>8216913.7133673755</v>
      </c>
      <c r="T69" s="105">
        <f t="shared" si="14"/>
        <v>9038464.2169359401</v>
      </c>
      <c r="U69" s="105">
        <f t="shared" si="14"/>
        <v>9943221.2528831717</v>
      </c>
      <c r="V69" s="105">
        <f t="shared" si="14"/>
        <v>10939709.78493192</v>
      </c>
      <c r="W69" s="105">
        <f t="shared" si="14"/>
        <v>12037336.655022472</v>
      </c>
    </row>
    <row r="70" spans="1:23" ht="12" customHeight="1" x14ac:dyDescent="0.25">
      <c r="A70" s="74" t="s">
        <v>208</v>
      </c>
      <c r="B70" s="102">
        <f t="shared" ref="B70:W70" si="15">-IF(B69&gt;0, B69*$B$35, 0)</f>
        <v>0</v>
      </c>
      <c r="C70" s="102">
        <f t="shared" si="15"/>
        <v>-373434.88424991659</v>
      </c>
      <c r="D70" s="102">
        <f t="shared" si="15"/>
        <v>-398698.6114882016</v>
      </c>
      <c r="E70" s="102">
        <f t="shared" si="15"/>
        <v>-437843.79836205742</v>
      </c>
      <c r="F70" s="102">
        <f t="shared" si="15"/>
        <v>-480883.85392258829</v>
      </c>
      <c r="G70" s="102">
        <f t="shared" si="15"/>
        <v>-528211.81094409199</v>
      </c>
      <c r="H70" s="102">
        <f t="shared" si="15"/>
        <v>-580260.84570322861</v>
      </c>
      <c r="I70" s="102">
        <f t="shared" si="15"/>
        <v>-637508.42001437338</v>
      </c>
      <c r="J70" s="102">
        <f t="shared" si="15"/>
        <v>-700480.85423292499</v>
      </c>
      <c r="K70" s="102">
        <f t="shared" si="15"/>
        <v>-769758.37637234852</v>
      </c>
      <c r="L70" s="102">
        <f t="shared" si="15"/>
        <v>-845980.69723559788</v>
      </c>
      <c r="M70" s="102">
        <f t="shared" si="15"/>
        <v>-929853.16671935713</v>
      </c>
      <c r="N70" s="102">
        <f t="shared" si="15"/>
        <v>-1022153.5722636716</v>
      </c>
      <c r="O70" s="102">
        <f t="shared" si="15"/>
        <v>-1123739.6468489973</v>
      </c>
      <c r="P70" s="102">
        <f t="shared" si="15"/>
        <v>-1235557.3610529199</v>
      </c>
      <c r="Q70" s="102">
        <f t="shared" si="15"/>
        <v>-1358650.0815419655</v>
      </c>
      <c r="R70" s="102">
        <f t="shared" si="15"/>
        <v>-1494168.6870701327</v>
      </c>
      <c r="S70" s="102">
        <f t="shared" si="15"/>
        <v>-1643382.7426734753</v>
      </c>
      <c r="T70" s="102">
        <f t="shared" si="15"/>
        <v>-1807692.8433871882</v>
      </c>
      <c r="U70" s="102">
        <f t="shared" si="15"/>
        <v>-1988644.2505766344</v>
      </c>
      <c r="V70" s="102">
        <f t="shared" si="15"/>
        <v>-2187941.956986384</v>
      </c>
      <c r="W70" s="102">
        <f t="shared" si="15"/>
        <v>-2407467.3310044943</v>
      </c>
    </row>
    <row r="71" spans="1:23" ht="12.75" customHeight="1" thickBot="1" x14ac:dyDescent="0.3">
      <c r="A71" s="111" t="s">
        <v>241</v>
      </c>
      <c r="B71" s="112">
        <f t="shared" ref="B71:W71" si="16">B69+B70</f>
        <v>0</v>
      </c>
      <c r="C71" s="112">
        <f>C69+C70</f>
        <v>1493739.5369996664</v>
      </c>
      <c r="D71" s="112">
        <f t="shared" si="16"/>
        <v>1594794.4459528062</v>
      </c>
      <c r="E71" s="112">
        <f t="shared" si="16"/>
        <v>1751375.1934482295</v>
      </c>
      <c r="F71" s="112">
        <f t="shared" si="16"/>
        <v>1923535.4156903531</v>
      </c>
      <c r="G71" s="112">
        <f t="shared" si="16"/>
        <v>2112847.243776368</v>
      </c>
      <c r="H71" s="112">
        <f t="shared" si="16"/>
        <v>2321043.3828129144</v>
      </c>
      <c r="I71" s="112">
        <f t="shared" si="16"/>
        <v>2550033.680057493</v>
      </c>
      <c r="J71" s="112">
        <f t="shared" si="16"/>
        <v>2801923.4169317</v>
      </c>
      <c r="K71" s="112">
        <f t="shared" si="16"/>
        <v>3079033.5054893941</v>
      </c>
      <c r="L71" s="112">
        <f t="shared" si="16"/>
        <v>3383922.7889423915</v>
      </c>
      <c r="M71" s="112">
        <f t="shared" si="16"/>
        <v>3719412.6668774285</v>
      </c>
      <c r="N71" s="112">
        <f t="shared" si="16"/>
        <v>4088614.2890546857</v>
      </c>
      <c r="O71" s="112">
        <f t="shared" si="16"/>
        <v>4494958.5873959893</v>
      </c>
      <c r="P71" s="112">
        <f t="shared" si="16"/>
        <v>4942229.4442116795</v>
      </c>
      <c r="Q71" s="112">
        <f t="shared" si="16"/>
        <v>5434600.326167861</v>
      </c>
      <c r="R71" s="112">
        <f t="shared" si="16"/>
        <v>5976674.7482805308</v>
      </c>
      <c r="S71" s="112">
        <f t="shared" si="16"/>
        <v>6573530.9706939002</v>
      </c>
      <c r="T71" s="112">
        <f t="shared" si="16"/>
        <v>7230771.3735487517</v>
      </c>
      <c r="U71" s="112">
        <f t="shared" si="16"/>
        <v>7954577.0023065377</v>
      </c>
      <c r="V71" s="112">
        <f t="shared" si="16"/>
        <v>8751767.827945536</v>
      </c>
      <c r="W71" s="112">
        <f t="shared" si="16"/>
        <v>9629869.3240179773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1993493.0574410078</v>
      </c>
      <c r="E74" s="106">
        <f t="shared" si="18"/>
        <v>2189218.9918102869</v>
      </c>
      <c r="F74" s="106">
        <f t="shared" si="18"/>
        <v>2404419.2696129414</v>
      </c>
      <c r="G74" s="106">
        <f t="shared" si="18"/>
        <v>2641059.05472046</v>
      </c>
      <c r="H74" s="106">
        <f t="shared" si="18"/>
        <v>2901304.2285161428</v>
      </c>
      <c r="I74" s="106">
        <f t="shared" si="18"/>
        <v>3187542.1000718665</v>
      </c>
      <c r="J74" s="106">
        <f t="shared" si="18"/>
        <v>3502404.271164625</v>
      </c>
      <c r="K74" s="106">
        <f t="shared" si="18"/>
        <v>3848791.8818617426</v>
      </c>
      <c r="L74" s="106">
        <f t="shared" si="18"/>
        <v>4229903.4861779893</v>
      </c>
      <c r="M74" s="106">
        <f t="shared" si="18"/>
        <v>4649265.8335967856</v>
      </c>
      <c r="N74" s="106">
        <f t="shared" si="18"/>
        <v>5110767.8613183573</v>
      </c>
      <c r="O74" s="106">
        <f t="shared" si="18"/>
        <v>5618698.2342449864</v>
      </c>
      <c r="P74" s="106">
        <f t="shared" si="18"/>
        <v>6177786.8052645996</v>
      </c>
      <c r="Q74" s="106">
        <f t="shared" si="18"/>
        <v>6793250.4077098267</v>
      </c>
      <c r="R74" s="106">
        <f t="shared" si="18"/>
        <v>7470843.435350663</v>
      </c>
      <c r="S74" s="106">
        <f t="shared" si="18"/>
        <v>8216913.7133673755</v>
      </c>
      <c r="T74" s="106">
        <f t="shared" si="18"/>
        <v>9038464.2169359401</v>
      </c>
      <c r="U74" s="106">
        <f t="shared" si="18"/>
        <v>9943221.2528831717</v>
      </c>
      <c r="V74" s="106">
        <f t="shared" si="18"/>
        <v>10939709.78493192</v>
      </c>
      <c r="W74" s="106">
        <f t="shared" si="18"/>
        <v>12037336.655022472</v>
      </c>
    </row>
    <row r="75" spans="1:23" ht="12" customHeight="1" x14ac:dyDescent="0.25">
      <c r="A75" s="74" t="s">
        <v>236</v>
      </c>
      <c r="B75" s="102">
        <f t="shared" ref="B75:W75" si="19">B65</f>
        <v>0</v>
      </c>
      <c r="C75" s="102">
        <f t="shared" si="19"/>
        <v>0</v>
      </c>
      <c r="D75" s="102">
        <f t="shared" si="19"/>
        <v>4537.5670216822673</v>
      </c>
      <c r="E75" s="102">
        <f t="shared" si="19"/>
        <v>4537.5670216822673</v>
      </c>
      <c r="F75" s="102">
        <f t="shared" si="19"/>
        <v>4537.5670216822673</v>
      </c>
      <c r="G75" s="102">
        <f t="shared" si="19"/>
        <v>4537.5670216822673</v>
      </c>
      <c r="H75" s="102">
        <f t="shared" si="19"/>
        <v>4537.5670216822673</v>
      </c>
      <c r="I75" s="102">
        <f t="shared" si="19"/>
        <v>4537.5670216822673</v>
      </c>
      <c r="J75" s="102">
        <f t="shared" si="19"/>
        <v>4537.5670216822673</v>
      </c>
      <c r="K75" s="102">
        <f t="shared" si="19"/>
        <v>4537.5670216822673</v>
      </c>
      <c r="L75" s="102">
        <f t="shared" si="19"/>
        <v>4537.5670216822673</v>
      </c>
      <c r="M75" s="102">
        <f t="shared" si="19"/>
        <v>4537.5670216822673</v>
      </c>
      <c r="N75" s="102">
        <f t="shared" si="19"/>
        <v>4537.5670216822673</v>
      </c>
      <c r="O75" s="102">
        <f t="shared" si="19"/>
        <v>4537.5670216822673</v>
      </c>
      <c r="P75" s="102">
        <f t="shared" si="19"/>
        <v>4537.5670216822673</v>
      </c>
      <c r="Q75" s="102">
        <f t="shared" si="19"/>
        <v>4537.5670216822673</v>
      </c>
      <c r="R75" s="102">
        <f t="shared" si="19"/>
        <v>4537.5670216822673</v>
      </c>
      <c r="S75" s="102">
        <f t="shared" si="19"/>
        <v>4537.5670216822673</v>
      </c>
      <c r="T75" s="102">
        <f t="shared" si="19"/>
        <v>4537.5670216822673</v>
      </c>
      <c r="U75" s="102">
        <f t="shared" si="19"/>
        <v>4537.5670216822673</v>
      </c>
      <c r="V75" s="102">
        <f t="shared" si="19"/>
        <v>4537.5670216822673</v>
      </c>
      <c r="W75" s="102">
        <f t="shared" si="19"/>
        <v>4537.5670216822673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-398698.6114882016</v>
      </c>
      <c r="E77" s="109">
        <f>IF(SUM($B$70:E70)+SUM($B$77:D77)&gt;0,0,SUM($B$70:E70)-SUM($B$77:D77))</f>
        <v>-437843.79836205742</v>
      </c>
      <c r="F77" s="109">
        <f>IF(SUM($B$70:F70)+SUM($B$77:E77)&gt;0,0,SUM($B$70:F70)-SUM($B$77:E77))</f>
        <v>-480883.85392258829</v>
      </c>
      <c r="G77" s="109">
        <f>IF(SUM($B$70:G70)+SUM($B$77:F77)&gt;0,0,SUM($B$70:G70)-SUM($B$77:F77))</f>
        <v>-528211.81094409199</v>
      </c>
      <c r="H77" s="109">
        <f>IF(SUM($B$70:H70)+SUM($B$77:G77)&gt;0,0,SUM($B$70:H70)-SUM($B$77:G77))</f>
        <v>-580260.84570322838</v>
      </c>
      <c r="I77" s="109">
        <f>IF(SUM($B$70:I70)+SUM($B$77:H77)&gt;0,0,SUM($B$70:I70)-SUM($B$77:H77))</f>
        <v>-637508.42001437349</v>
      </c>
      <c r="J77" s="109">
        <f>IF(SUM($B$70:J70)+SUM($B$77:I77)&gt;0,0,SUM($B$70:J70)-SUM($B$77:I77))</f>
        <v>-700480.85423292499</v>
      </c>
      <c r="K77" s="109">
        <f>IF(SUM($B$70:K70)+SUM($B$77:J77)&gt;0,0,SUM($B$70:K70)-SUM($B$77:J77))</f>
        <v>-769758.37637234805</v>
      </c>
      <c r="L77" s="109">
        <f>IF(SUM($B$70:L70)+SUM($B$77:K77)&gt;0,0,SUM($B$70:L70)-SUM($B$77:K77))</f>
        <v>-845980.69723559823</v>
      </c>
      <c r="M77" s="109">
        <f>IF(SUM($B$70:M70)+SUM($B$77:L77)&gt;0,0,SUM($B$70:M70)-SUM($B$77:L77))</f>
        <v>-929853.16671935748</v>
      </c>
      <c r="N77" s="109">
        <f>IF(SUM($B$70:N70)+SUM($B$77:M77)&gt;0,0,SUM($B$70:N70)-SUM($B$77:M77))</f>
        <v>-1022153.5722636711</v>
      </c>
      <c r="O77" s="109">
        <f>IF(SUM($B$70:O70)+SUM($B$77:N77)&gt;0,0,SUM($B$70:O70)-SUM($B$77:N77))</f>
        <v>-1123739.6468489971</v>
      </c>
      <c r="P77" s="109">
        <f>IF(SUM($B$70:P70)+SUM($B$77:O77)&gt;0,0,SUM($B$70:P70)-SUM($B$77:O77))</f>
        <v>-1235557.3610529192</v>
      </c>
      <c r="Q77" s="109">
        <f>IF(SUM($B$70:Q70)+SUM($B$77:P77)&gt;0,0,SUM($B$70:Q70)-SUM($B$77:P77))</f>
        <v>-1358650.0815419648</v>
      </c>
      <c r="R77" s="109">
        <f>IF(SUM($B$70:R70)+SUM($B$77:Q77)&gt;0,0,SUM($B$70:R70)-SUM($B$77:Q77))</f>
        <v>-1494168.6870701332</v>
      </c>
      <c r="S77" s="109">
        <f>IF(SUM($B$70:S70)+SUM($B$77:R77)&gt;0,0,SUM($B$70:S70)-SUM($B$77:R77))</f>
        <v>-1643382.7426734753</v>
      </c>
      <c r="T77" s="109">
        <f>IF(SUM($B$70:T70)+SUM($B$77:S77)&gt;0,0,SUM($B$70:T70)-SUM($B$77:S77))</f>
        <v>-1807692.8433871884</v>
      </c>
      <c r="U77" s="109">
        <f>IF(SUM($B$70:U70)+SUM($B$77:T77)&gt;0,0,SUM($B$70:U70)-SUM($B$77:T77))</f>
        <v>-1988644.2505766358</v>
      </c>
      <c r="V77" s="109">
        <f>IF(SUM($B$70:V70)+SUM($B$77:U77)&gt;0,0,SUM($B$70:V70)-SUM($B$77:U77))</f>
        <v>-2187941.9569863826</v>
      </c>
      <c r="W77" s="109">
        <f>IF(SUM($B$70:W70)+SUM($B$77:V77)&gt;0,0,SUM($B$70:W70)-SUM($B$77:V77))</f>
        <v>-2407467.3310044929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1586211.5012987016</v>
      </c>
      <c r="E82" s="106">
        <f t="shared" si="24"/>
        <v>1736341.178376592</v>
      </c>
      <c r="F82" s="106">
        <f t="shared" si="24"/>
        <v>1906553.9662753781</v>
      </c>
      <c r="G82" s="106">
        <f t="shared" si="24"/>
        <v>2093721.8436309064</v>
      </c>
      <c r="H82" s="106">
        <f t="shared" si="24"/>
        <v>2299557.4437986366</v>
      </c>
      <c r="I82" s="106">
        <f t="shared" si="24"/>
        <v>2525948.4712672113</v>
      </c>
      <c r="J82" s="106">
        <f t="shared" si="24"/>
        <v>2774975.7781877145</v>
      </c>
      <c r="K82" s="106">
        <f t="shared" si="24"/>
        <v>3048933.3227849733</v>
      </c>
      <c r="L82" s="106">
        <f t="shared" si="24"/>
        <v>3350350.2068760563</v>
      </c>
      <c r="M82" s="106">
        <f t="shared" si="24"/>
        <v>3682015.0105008385</v>
      </c>
      <c r="N82" s="106">
        <f t="shared" si="24"/>
        <v>4047002.664647819</v>
      </c>
      <c r="O82" s="106">
        <f t="shared" si="24"/>
        <v>4448704.1284686159</v>
      </c>
      <c r="P82" s="106">
        <f t="shared" si="24"/>
        <v>4890859.165475009</v>
      </c>
      <c r="Q82" s="106">
        <f t="shared" si="24"/>
        <v>5377592.5442886297</v>
      </c>
      <c r="R82" s="106">
        <f t="shared" si="24"/>
        <v>5913454.0238817362</v>
      </c>
      <c r="S82" s="106">
        <f t="shared" si="24"/>
        <v>6503462.5212575188</v>
      </c>
      <c r="T82" s="106">
        <f t="shared" si="24"/>
        <v>7153154.9015571857</v>
      </c>
      <c r="U82" s="106">
        <f t="shared" si="24"/>
        <v>7868639.8770771036</v>
      </c>
      <c r="V82" s="106">
        <f t="shared" si="24"/>
        <v>8656657.5531059541</v>
      </c>
      <c r="W82" s="106">
        <f t="shared" si="24"/>
        <v>9524645.2153742146</v>
      </c>
    </row>
    <row r="83" spans="1:23" ht="12" customHeight="1" x14ac:dyDescent="0.25">
      <c r="A83" s="94" t="s">
        <v>248</v>
      </c>
      <c r="B83" s="106">
        <f>SUM($B$82:B82)</f>
        <v>0</v>
      </c>
      <c r="C83" s="106">
        <f>SUM(B82:C82)</f>
        <v>977375.2548747079</v>
      </c>
      <c r="D83" s="106">
        <f>SUM(B82:D82)</f>
        <v>2563586.7561734095</v>
      </c>
      <c r="E83" s="106">
        <f>SUM($B$82:E82)</f>
        <v>4299927.9345500013</v>
      </c>
      <c r="F83" s="106">
        <f>SUM($B$82:F82)</f>
        <v>6206481.9008253794</v>
      </c>
      <c r="G83" s="106">
        <f>SUM($B$82:G82)</f>
        <v>8300203.7444562856</v>
      </c>
      <c r="H83" s="106">
        <f>SUM($B$82:H82)</f>
        <v>10599761.188254923</v>
      </c>
      <c r="I83" s="106">
        <f>SUM($B$82:I82)</f>
        <v>13125709.659522135</v>
      </c>
      <c r="J83" s="106">
        <f>SUM($B$82:J82)</f>
        <v>15900685.437709849</v>
      </c>
      <c r="K83" s="106">
        <f>SUM($B$82:K82)</f>
        <v>18949618.760494821</v>
      </c>
      <c r="L83" s="106">
        <f>SUM($B$82:L82)</f>
        <v>22299968.967370875</v>
      </c>
      <c r="M83" s="106">
        <f>SUM($B$82:M82)</f>
        <v>25981983.977871712</v>
      </c>
      <c r="N83" s="106">
        <f>SUM($B$82:N82)</f>
        <v>30028986.64251953</v>
      </c>
      <c r="O83" s="106">
        <f>SUM($B$82:O82)</f>
        <v>34477690.770988144</v>
      </c>
      <c r="P83" s="106">
        <f>SUM($B$82:P82)</f>
        <v>39368549.936463155</v>
      </c>
      <c r="Q83" s="106">
        <f>SUM($B$82:Q82)</f>
        <v>44746142.480751783</v>
      </c>
      <c r="R83" s="106">
        <f>SUM($B$82:R82)</f>
        <v>50659596.504633516</v>
      </c>
      <c r="S83" s="106">
        <f>SUM($B$82:S82)</f>
        <v>57163059.025891036</v>
      </c>
      <c r="T83" s="106">
        <f>SUM($B$82:T82)</f>
        <v>64316213.927448221</v>
      </c>
      <c r="U83" s="106">
        <f>SUM($B$82:U82)</f>
        <v>72184853.804525331</v>
      </c>
      <c r="V83" s="106">
        <f>SUM($B$82:V82)</f>
        <v>80841511.357631281</v>
      </c>
      <c r="W83" s="106">
        <f>SUM($B$82:W82)</f>
        <v>90366156.573005497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1403726.992299736</v>
      </c>
      <c r="E85" s="106">
        <f t="shared" si="26"/>
        <v>1359809.8350509768</v>
      </c>
      <c r="F85" s="106">
        <f t="shared" si="26"/>
        <v>1321337.5357183353</v>
      </c>
      <c r="G85" s="106">
        <f t="shared" si="26"/>
        <v>1284118.8172502266</v>
      </c>
      <c r="H85" s="106">
        <f t="shared" si="26"/>
        <v>1248107.6510232035</v>
      </c>
      <c r="I85" s="106">
        <f t="shared" si="26"/>
        <v>1213259.8500910592</v>
      </c>
      <c r="J85" s="106">
        <f t="shared" si="26"/>
        <v>1179532.9906564213</v>
      </c>
      <c r="K85" s="106">
        <f t="shared" si="26"/>
        <v>1146886.3370991545</v>
      </c>
      <c r="L85" s="106">
        <f t="shared" si="26"/>
        <v>1115280.7703890335</v>
      </c>
      <c r="M85" s="106">
        <f t="shared" si="26"/>
        <v>1084678.7197190407</v>
      </c>
      <c r="N85" s="106">
        <f t="shared" si="26"/>
        <v>1055044.0972040968</v>
      </c>
      <c r="O85" s="106">
        <f t="shared" si="26"/>
        <v>1026342.235498038</v>
      </c>
      <c r="P85" s="106">
        <f t="shared" si="26"/>
        <v>998539.8281892637</v>
      </c>
      <c r="Q85" s="106">
        <f t="shared" si="26"/>
        <v>971604.87284265633</v>
      </c>
      <c r="R85" s="106">
        <f t="shared" si="26"/>
        <v>945506.6165621992</v>
      </c>
      <c r="S85" s="106">
        <f t="shared" si="26"/>
        <v>920215.50395516085</v>
      </c>
      <c r="T85" s="106">
        <f t="shared" si="26"/>
        <v>895703.12738479371</v>
      </c>
      <c r="U85" s="106">
        <f t="shared" si="26"/>
        <v>871942.17940428713</v>
      </c>
      <c r="V85" s="106">
        <f t="shared" si="26"/>
        <v>848906.40727013315</v>
      </c>
      <c r="W85" s="106">
        <f t="shared" si="26"/>
        <v>826570.56943824177</v>
      </c>
    </row>
    <row r="86" spans="1:23" ht="21.75" customHeight="1" x14ac:dyDescent="0.25">
      <c r="A86" s="110" t="s">
        <v>251</v>
      </c>
      <c r="B86" s="106">
        <f>SUM(B85)</f>
        <v>0</v>
      </c>
      <c r="C86" s="106">
        <f t="shared" ref="C86:W86" si="27">C85+B86</f>
        <v>977375.2548747079</v>
      </c>
      <c r="D86" s="106">
        <f t="shared" si="27"/>
        <v>2381102.2471744437</v>
      </c>
      <c r="E86" s="106">
        <f t="shared" si="27"/>
        <v>3740912.0822254205</v>
      </c>
      <c r="F86" s="106">
        <f t="shared" si="27"/>
        <v>5062249.6179437563</v>
      </c>
      <c r="G86" s="106">
        <f t="shared" si="27"/>
        <v>6346368.4351939829</v>
      </c>
      <c r="H86" s="106">
        <f t="shared" si="27"/>
        <v>7594476.0862171864</v>
      </c>
      <c r="I86" s="106">
        <f t="shared" si="27"/>
        <v>8807735.9363082461</v>
      </c>
      <c r="J86" s="106">
        <f t="shared" si="27"/>
        <v>9987268.9269646667</v>
      </c>
      <c r="K86" s="106">
        <f t="shared" si="27"/>
        <v>11134155.26406382</v>
      </c>
      <c r="L86" s="106">
        <f t="shared" si="27"/>
        <v>12249436.034452854</v>
      </c>
      <c r="M86" s="106">
        <f t="shared" si="27"/>
        <v>13334114.754171895</v>
      </c>
      <c r="N86" s="106">
        <f t="shared" si="27"/>
        <v>14389158.851375991</v>
      </c>
      <c r="O86" s="106">
        <f t="shared" si="27"/>
        <v>15415501.086874029</v>
      </c>
      <c r="P86" s="106">
        <f t="shared" si="27"/>
        <v>16414040.915063292</v>
      </c>
      <c r="Q86" s="106">
        <f t="shared" si="27"/>
        <v>17385645.787905946</v>
      </c>
      <c r="R86" s="106">
        <f t="shared" si="27"/>
        <v>18331152.404468145</v>
      </c>
      <c r="S86" s="106">
        <f t="shared" si="27"/>
        <v>19251367.908423305</v>
      </c>
      <c r="T86" s="106">
        <f t="shared" si="27"/>
        <v>20147071.035808098</v>
      </c>
      <c r="U86" s="106">
        <f t="shared" si="27"/>
        <v>21019013.215212386</v>
      </c>
      <c r="V86" s="106">
        <f t="shared" si="27"/>
        <v>21867919.62248252</v>
      </c>
      <c r="W86" s="106">
        <f t="shared" si="27"/>
        <v>22694490.191920761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КЛ-10кВ ф5-10кВ ПС Чернушка от оп.№5 (замена кабельного ввода в ТП№30 на кабель из сшитого полиэтилена, L=0,06 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559</v>
      </c>
      <c r="F47" s="145" t="s">
        <v>559</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560</v>
      </c>
      <c r="F49" s="145" t="s">
        <v>560</v>
      </c>
      <c r="G49" s="146"/>
      <c r="H49" s="146"/>
      <c r="I49" s="146" t="s">
        <v>258</v>
      </c>
      <c r="J49" s="146" t="s">
        <v>258</v>
      </c>
    </row>
    <row r="50" spans="1:10" s="4" customFormat="1" ht="78.75" x14ac:dyDescent="0.25">
      <c r="A50" s="139" t="s">
        <v>321</v>
      </c>
      <c r="B50" s="148" t="s">
        <v>322</v>
      </c>
      <c r="C50" s="145">
        <v>45641</v>
      </c>
      <c r="D50" s="145">
        <v>45641</v>
      </c>
      <c r="E50" s="145" t="s">
        <v>560</v>
      </c>
      <c r="F50" s="145" t="s">
        <v>560</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2024-10-29T06:51:11Z</dcterms:created>
  <dcterms:modified xsi:type="dcterms:W3CDTF">2025-03-31T05:45:13Z</dcterms:modified>
</cp:coreProperties>
</file>