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515" yWindow="151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D47" i="8" s="1"/>
  <c r="C59" i="8"/>
  <c r="C58" i="8" s="1"/>
  <c r="C60" i="8"/>
  <c r="C61" i="8"/>
  <c r="C62" i="8"/>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c r="D81" i="8"/>
  <c r="E65" i="8"/>
  <c r="E75" i="8" s="1"/>
  <c r="E68" i="8"/>
  <c r="E76" i="8"/>
  <c r="E81" i="8"/>
  <c r="F65" i="8"/>
  <c r="F75" i="8" s="1"/>
  <c r="F68" i="8"/>
  <c r="F76" i="8" s="1"/>
  <c r="F81" i="8"/>
  <c r="G65" i="8"/>
  <c r="G75" i="8"/>
  <c r="G68" i="8"/>
  <c r="G76" i="8"/>
  <c r="G81" i="8"/>
  <c r="H65" i="8"/>
  <c r="H75" i="8" s="1"/>
  <c r="H68" i="8"/>
  <c r="H76" i="8"/>
  <c r="H81" i="8"/>
  <c r="I65" i="8"/>
  <c r="I75" i="8" s="1"/>
  <c r="I68" i="8"/>
  <c r="I76" i="8"/>
  <c r="I81" i="8"/>
  <c r="J65" i="8"/>
  <c r="J68" i="8"/>
  <c r="J76" i="8" s="1"/>
  <c r="J81" i="8"/>
  <c r="K65" i="8"/>
  <c r="K75" i="8"/>
  <c r="K68" i="8"/>
  <c r="K76" i="8"/>
  <c r="K81" i="8"/>
  <c r="L65" i="8"/>
  <c r="L75" i="8" s="1"/>
  <c r="L68" i="8"/>
  <c r="L76" i="8"/>
  <c r="L81" i="8"/>
  <c r="M65" i="8"/>
  <c r="M75" i="8" s="1"/>
  <c r="M68" i="8"/>
  <c r="M76" i="8"/>
  <c r="M81" i="8"/>
  <c r="N65" i="8"/>
  <c r="N75" i="8"/>
  <c r="N68" i="8"/>
  <c r="N76" i="8" s="1"/>
  <c r="N81" i="8"/>
  <c r="O65" i="8"/>
  <c r="O75" i="8" s="1"/>
  <c r="O68" i="8"/>
  <c r="O76" i="8" s="1"/>
  <c r="O81" i="8"/>
  <c r="P65" i="8"/>
  <c r="P75" i="8" s="1"/>
  <c r="P68" i="8"/>
  <c r="P76" i="8" s="1"/>
  <c r="P81" i="8"/>
  <c r="Q65" i="8"/>
  <c r="Q75" i="8"/>
  <c r="Q68" i="8"/>
  <c r="Q76" i="8"/>
  <c r="Q81" i="8"/>
  <c r="R65" i="8"/>
  <c r="R75" i="8" s="1"/>
  <c r="R68" i="8"/>
  <c r="R76" i="8" s="1"/>
  <c r="R81" i="8"/>
  <c r="S63" i="8"/>
  <c r="S65" i="8"/>
  <c r="S75" i="8" s="1"/>
  <c r="S68" i="8"/>
  <c r="S76" i="8"/>
  <c r="S81" i="8"/>
  <c r="T63" i="8"/>
  <c r="T65" i="8"/>
  <c r="T75" i="8" s="1"/>
  <c r="T68" i="8"/>
  <c r="T76" i="8" s="1"/>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59" i="8" l="1"/>
  <c r="D62" i="8"/>
  <c r="D60" i="8"/>
  <c r="D61" i="8"/>
  <c r="E47" i="8"/>
  <c r="D48" i="8"/>
  <c r="D57" i="8" s="1"/>
  <c r="E66" i="8"/>
  <c r="F66" i="8" s="1"/>
  <c r="G66" i="8" s="1"/>
  <c r="H66" i="8" s="1"/>
  <c r="I66" i="8" s="1"/>
  <c r="C48" i="8"/>
  <c r="C57" i="8" s="1"/>
  <c r="C78" i="8" s="1"/>
  <c r="J75" i="8"/>
  <c r="J66" i="8"/>
  <c r="K66" i="8" s="1"/>
  <c r="L66" i="8" s="1"/>
  <c r="M66" i="8" s="1"/>
  <c r="N66" i="8" s="1"/>
  <c r="O66" i="8" s="1"/>
  <c r="P66" i="8" s="1"/>
  <c r="Q66" i="8" s="1"/>
  <c r="R66" i="8" s="1"/>
  <c r="S66" i="8" s="1"/>
  <c r="T66" i="8" s="1"/>
  <c r="U66" i="8" s="1"/>
  <c r="V66" i="8" s="1"/>
  <c r="W66" i="8" s="1"/>
  <c r="C79" i="8"/>
  <c r="C64" i="8"/>
  <c r="C67" i="8" s="1"/>
  <c r="B79" i="8"/>
  <c r="E60" i="8"/>
  <c r="D58" i="8"/>
  <c r="D78" i="8" s="1"/>
  <c r="D64" i="8"/>
  <c r="D67" i="8" s="1"/>
  <c r="B61" i="8"/>
  <c r="D79" i="8" l="1"/>
  <c r="E48" i="8"/>
  <c r="E57" i="8" s="1"/>
  <c r="E79" i="8" s="1"/>
  <c r="E62" i="8"/>
  <c r="E59" i="8"/>
  <c r="F47" i="8"/>
  <c r="E61" i="8"/>
  <c r="F62" i="8"/>
  <c r="F60" i="8"/>
  <c r="F48" i="8"/>
  <c r="F57" i="8" s="1"/>
  <c r="F61" i="8"/>
  <c r="G47" i="8"/>
  <c r="F59" i="8"/>
  <c r="D74" i="8"/>
  <c r="D69" i="8"/>
  <c r="C69" i="8"/>
  <c r="C74" i="8"/>
  <c r="B58" i="8"/>
  <c r="E58" i="8" l="1"/>
  <c r="B78" i="8"/>
  <c r="B64" i="8"/>
  <c r="B67" i="8" s="1"/>
  <c r="F79" i="8"/>
  <c r="C70" i="8"/>
  <c r="C71" i="8" s="1"/>
  <c r="F58" i="8"/>
  <c r="F78" i="8" s="1"/>
  <c r="D70" i="8"/>
  <c r="D71" i="8" s="1"/>
  <c r="G59" i="8"/>
  <c r="G61" i="8"/>
  <c r="H47" i="8"/>
  <c r="G62" i="8"/>
  <c r="G48" i="8"/>
  <c r="G57" i="8" s="1"/>
  <c r="G60" i="8"/>
  <c r="F64" i="8" l="1"/>
  <c r="F67" i="8" s="1"/>
  <c r="F74" i="8" s="1"/>
  <c r="E78" i="8"/>
  <c r="E64" i="8"/>
  <c r="E67" i="8" s="1"/>
  <c r="B69" i="8"/>
  <c r="B74" i="8"/>
  <c r="H60" i="8"/>
  <c r="H48" i="8"/>
  <c r="H57" i="8" s="1"/>
  <c r="H62" i="8"/>
  <c r="H59" i="8"/>
  <c r="I47" i="8"/>
  <c r="H61" i="8"/>
  <c r="G79" i="8"/>
  <c r="G58" i="8"/>
  <c r="G64" i="8" s="1"/>
  <c r="G67" i="8" s="1"/>
  <c r="F69" i="8" l="1"/>
  <c r="F70" i="8" s="1"/>
  <c r="E74" i="8"/>
  <c r="E69" i="8"/>
  <c r="G74" i="8"/>
  <c r="G69" i="8"/>
  <c r="I61" i="8"/>
  <c r="J47" i="8"/>
  <c r="I59" i="8"/>
  <c r="I60" i="8"/>
  <c r="I62" i="8"/>
  <c r="I48" i="8"/>
  <c r="I57" i="8" s="1"/>
  <c r="G78" i="8"/>
  <c r="H58" i="8"/>
  <c r="B70" i="8"/>
  <c r="B71" i="8" s="1"/>
  <c r="H79" i="8"/>
  <c r="F71" i="8" l="1"/>
  <c r="E70" i="8"/>
  <c r="E71" i="8"/>
  <c r="H78" i="8"/>
  <c r="B77" i="8"/>
  <c r="B82" i="8" s="1"/>
  <c r="I58" i="8"/>
  <c r="G70" i="8"/>
  <c r="H64" i="8"/>
  <c r="H67" i="8" s="1"/>
  <c r="I64" i="8"/>
  <c r="I67" i="8" s="1"/>
  <c r="I79" i="8"/>
  <c r="I78" i="8"/>
  <c r="J62" i="8"/>
  <c r="J60" i="8"/>
  <c r="J48" i="8"/>
  <c r="J57" i="8" s="1"/>
  <c r="J61" i="8"/>
  <c r="K47" i="8"/>
  <c r="J59" i="8"/>
  <c r="J79" i="8" l="1"/>
  <c r="G71" i="8"/>
  <c r="J58" i="8"/>
  <c r="J64" i="8" s="1"/>
  <c r="J67" i="8" s="1"/>
  <c r="I74" i="8"/>
  <c r="I69" i="8"/>
  <c r="C77" i="8"/>
  <c r="C82" i="8" s="1"/>
  <c r="C85" i="8" s="1"/>
  <c r="K59" i="8"/>
  <c r="K61" i="8"/>
  <c r="L47" i="8"/>
  <c r="K62" i="8"/>
  <c r="K48" i="8"/>
  <c r="K57" i="8" s="1"/>
  <c r="K60" i="8"/>
  <c r="H74" i="8"/>
  <c r="H69" i="8"/>
  <c r="B83" i="8"/>
  <c r="B87" i="8"/>
  <c r="C87" i="8" l="1"/>
  <c r="C83" i="8"/>
  <c r="C88" i="8" s="1"/>
  <c r="J78" i="8"/>
  <c r="J74" i="8"/>
  <c r="J69" i="8"/>
  <c r="H70" i="8"/>
  <c r="H71" i="8"/>
  <c r="L60" i="8"/>
  <c r="L62" i="8"/>
  <c r="L59" i="8"/>
  <c r="L48" i="8"/>
  <c r="L57" i="8" s="1"/>
  <c r="L61" i="8"/>
  <c r="M47" i="8"/>
  <c r="I70" i="8"/>
  <c r="I71" i="8" s="1"/>
  <c r="D77" i="8"/>
  <c r="B88" i="8"/>
  <c r="B85" i="8"/>
  <c r="B86" i="8" s="1"/>
  <c r="K79" i="8"/>
  <c r="K58" i="8"/>
  <c r="K64" i="8" s="1"/>
  <c r="K67" i="8" s="1"/>
  <c r="K74" i="8" l="1"/>
  <c r="K69" i="8"/>
  <c r="D82" i="8"/>
  <c r="M61" i="8"/>
  <c r="N47" i="8"/>
  <c r="M59" i="8"/>
  <c r="M60" i="8"/>
  <c r="M62" i="8"/>
  <c r="M48" i="8"/>
  <c r="M57" i="8" s="1"/>
  <c r="K78" i="8"/>
  <c r="L79" i="8"/>
  <c r="L78" i="8"/>
  <c r="J70" i="8"/>
  <c r="J71" i="8"/>
  <c r="E77" i="8"/>
  <c r="E82" i="8" s="1"/>
  <c r="E85" i="8" s="1"/>
  <c r="C86" i="8"/>
  <c r="C89" i="8" s="1"/>
  <c r="L58" i="8"/>
  <c r="L64" i="8" s="1"/>
  <c r="L67" i="8" s="1"/>
  <c r="M58" i="8" l="1"/>
  <c r="L74" i="8"/>
  <c r="L69" i="8"/>
  <c r="D85" i="8"/>
  <c r="D86" i="8" s="1"/>
  <c r="D89" i="8" s="1"/>
  <c r="E83" i="8"/>
  <c r="D87" i="8"/>
  <c r="D83" i="8"/>
  <c r="D88" i="8" s="1"/>
  <c r="E87" i="8"/>
  <c r="E86" i="8"/>
  <c r="E89" i="8" s="1"/>
  <c r="M64" i="8"/>
  <c r="M67" i="8" s="1"/>
  <c r="M78" i="8"/>
  <c r="M79" i="8"/>
  <c r="N62" i="8"/>
  <c r="N60" i="8"/>
  <c r="N48" i="8"/>
  <c r="N57" i="8" s="1"/>
  <c r="N61" i="8"/>
  <c r="O47" i="8"/>
  <c r="N59" i="8"/>
  <c r="B89" i="8"/>
  <c r="F77" i="8"/>
  <c r="F82" i="8" s="1"/>
  <c r="F85" i="8" s="1"/>
  <c r="K70" i="8"/>
  <c r="F86" i="8" l="1"/>
  <c r="F89" i="8" s="1"/>
  <c r="N79" i="8"/>
  <c r="F83" i="8"/>
  <c r="F88" i="8" s="1"/>
  <c r="N58" i="8"/>
  <c r="N78" i="8" s="1"/>
  <c r="M74" i="8"/>
  <c r="M69" i="8"/>
  <c r="G77" i="8"/>
  <c r="G82" i="8" s="1"/>
  <c r="G85" i="8" s="1"/>
  <c r="G86" i="8" s="1"/>
  <c r="G89" i="8" s="1"/>
  <c r="K71" i="8"/>
  <c r="O59" i="8"/>
  <c r="O61" i="8"/>
  <c r="P47" i="8"/>
  <c r="O62" i="8"/>
  <c r="O48" i="8"/>
  <c r="O57" i="8" s="1"/>
  <c r="O60" i="8"/>
  <c r="F87" i="8"/>
  <c r="L70" i="8"/>
  <c r="E88" i="8"/>
  <c r="N64" i="8" l="1"/>
  <c r="N67" i="8" s="1"/>
  <c r="G87" i="8"/>
  <c r="O79" i="8"/>
  <c r="O58" i="8"/>
  <c r="O64" i="8" s="1"/>
  <c r="O67" i="8" s="1"/>
  <c r="L71" i="8"/>
  <c r="G83" i="8"/>
  <c r="G88" i="8" s="1"/>
  <c r="H77" i="8"/>
  <c r="P60" i="8"/>
  <c r="P62" i="8"/>
  <c r="P59" i="8"/>
  <c r="P48" i="8"/>
  <c r="P57" i="8" s="1"/>
  <c r="P61" i="8"/>
  <c r="Q47" i="8"/>
  <c r="M70" i="8"/>
  <c r="O78" i="8" l="1"/>
  <c r="O74" i="8"/>
  <c r="O69" i="8"/>
  <c r="M71" i="8"/>
  <c r="P58" i="8"/>
  <c r="P78" i="8" s="1"/>
  <c r="Q61" i="8"/>
  <c r="R47" i="8"/>
  <c r="Q59" i="8"/>
  <c r="Q60" i="8"/>
  <c r="Q62" i="8"/>
  <c r="Q48" i="8"/>
  <c r="Q57" i="8" s="1"/>
  <c r="P64" i="8"/>
  <c r="P67" i="8" s="1"/>
  <c r="P79" i="8"/>
  <c r="H82" i="8"/>
  <c r="I77" i="8"/>
  <c r="N74" i="8"/>
  <c r="N69" i="8"/>
  <c r="Q79" i="8" l="1"/>
  <c r="R62" i="8"/>
  <c r="R60" i="8"/>
  <c r="R61" i="8"/>
  <c r="R59" i="8"/>
  <c r="R48" i="8"/>
  <c r="R57" i="8" s="1"/>
  <c r="S47" i="8"/>
  <c r="H85" i="8"/>
  <c r="H86" i="8" s="1"/>
  <c r="H89" i="8" s="1"/>
  <c r="H87" i="8"/>
  <c r="I87" i="8"/>
  <c r="H83" i="8"/>
  <c r="H88" i="8" s="1"/>
  <c r="N70" i="8"/>
  <c r="O70" i="8"/>
  <c r="I82" i="8"/>
  <c r="I85" i="8" s="1"/>
  <c r="J77" i="8"/>
  <c r="P74" i="8"/>
  <c r="P69" i="8"/>
  <c r="Q58" i="8"/>
  <c r="Q78" i="8" s="1"/>
  <c r="I86" i="8" l="1"/>
  <c r="I89" i="8" s="1"/>
  <c r="R79" i="8"/>
  <c r="N71" i="8"/>
  <c r="R58" i="8"/>
  <c r="B26" i="8" s="1"/>
  <c r="Q64" i="8"/>
  <c r="Q67" i="8" s="1"/>
  <c r="B32" i="8"/>
  <c r="J82" i="8"/>
  <c r="K77" i="8"/>
  <c r="P70" i="8"/>
  <c r="P71" i="8"/>
  <c r="O71" i="8"/>
  <c r="I83" i="8"/>
  <c r="I88" i="8" s="1"/>
  <c r="S59" i="8"/>
  <c r="S48" i="8"/>
  <c r="S57" i="8" s="1"/>
  <c r="S61" i="8"/>
  <c r="S62" i="8"/>
  <c r="S60" i="8"/>
  <c r="T47" i="8"/>
  <c r="B29" i="8"/>
  <c r="R78" i="8" l="1"/>
  <c r="R64" i="8"/>
  <c r="R67" i="8" s="1"/>
  <c r="K82" i="8"/>
  <c r="L77" i="8"/>
  <c r="L82" i="8" s="1"/>
  <c r="S58" i="8"/>
  <c r="S64" i="8" s="1"/>
  <c r="S67" i="8" s="1"/>
  <c r="J85" i="8"/>
  <c r="J86" i="8" s="1"/>
  <c r="J89" i="8" s="1"/>
  <c r="J83" i="8"/>
  <c r="J88" i="8" s="1"/>
  <c r="J87" i="8"/>
  <c r="Q74" i="8"/>
  <c r="Q69" i="8"/>
  <c r="R74" i="8"/>
  <c r="R69" i="8"/>
  <c r="T59" i="8"/>
  <c r="T48" i="8"/>
  <c r="T57" i="8" s="1"/>
  <c r="T61" i="8"/>
  <c r="T62" i="8"/>
  <c r="T60" i="8"/>
  <c r="U47" i="8"/>
  <c r="S79" i="8"/>
  <c r="S78" i="8"/>
  <c r="M77" i="8"/>
  <c r="M82" i="8" s="1"/>
  <c r="S69" i="8" l="1"/>
  <c r="S74" i="8"/>
  <c r="T58" i="8"/>
  <c r="L85" i="8"/>
  <c r="L87" i="8"/>
  <c r="L83" i="8"/>
  <c r="M85" i="8"/>
  <c r="M87" i="8"/>
  <c r="M83" i="8"/>
  <c r="M88" i="8" s="1"/>
  <c r="U59" i="8"/>
  <c r="U48" i="8"/>
  <c r="U57" i="8" s="1"/>
  <c r="U61" i="8"/>
  <c r="U62" i="8"/>
  <c r="U60" i="8"/>
  <c r="V47" i="8"/>
  <c r="T79" i="8"/>
  <c r="T64" i="8"/>
  <c r="T67" i="8" s="1"/>
  <c r="T78" i="8"/>
  <c r="R70" i="8"/>
  <c r="R71" i="8"/>
  <c r="N77" i="8"/>
  <c r="N82" i="8" s="1"/>
  <c r="Q70" i="8"/>
  <c r="Q71" i="8" s="1"/>
  <c r="K85" i="8"/>
  <c r="K86" i="8" s="1"/>
  <c r="K89" i="8" s="1"/>
  <c r="K83" i="8"/>
  <c r="K88" i="8" s="1"/>
  <c r="K87" i="8"/>
  <c r="L86" i="8" l="1"/>
  <c r="L89" i="8" s="1"/>
  <c r="V59" i="8"/>
  <c r="V48" i="8"/>
  <c r="V57" i="8" s="1"/>
  <c r="V61" i="8"/>
  <c r="V62" i="8"/>
  <c r="V60" i="8"/>
  <c r="W47" i="8"/>
  <c r="U79" i="8"/>
  <c r="M86" i="8"/>
  <c r="M89" i="8" s="1"/>
  <c r="O77" i="8"/>
  <c r="O82" i="8" s="1"/>
  <c r="U58" i="8"/>
  <c r="U64" i="8" s="1"/>
  <c r="U67" i="8" s="1"/>
  <c r="L88" i="8"/>
  <c r="N85" i="8"/>
  <c r="N83" i="8"/>
  <c r="N88" i="8" s="1"/>
  <c r="N87" i="8"/>
  <c r="T74" i="8"/>
  <c r="T69" i="8"/>
  <c r="S70" i="8"/>
  <c r="P77" i="8" l="1"/>
  <c r="P82" i="8" s="1"/>
  <c r="P85" i="8" s="1"/>
  <c r="U69" i="8"/>
  <c r="U74" i="8"/>
  <c r="W59" i="8"/>
  <c r="W48" i="8"/>
  <c r="W57" i="8" s="1"/>
  <c r="W61" i="8"/>
  <c r="W62" i="8"/>
  <c r="W60" i="8"/>
  <c r="U78" i="8"/>
  <c r="V58" i="8"/>
  <c r="V78" i="8" s="1"/>
  <c r="V79" i="8"/>
  <c r="V64" i="8"/>
  <c r="V67" i="8" s="1"/>
  <c r="P87" i="8"/>
  <c r="P83" i="8"/>
  <c r="T70" i="8"/>
  <c r="T71" i="8"/>
  <c r="N86" i="8"/>
  <c r="N89" i="8" s="1"/>
  <c r="Q77" i="8"/>
  <c r="Q82" i="8" s="1"/>
  <c r="S71" i="8"/>
  <c r="O85" i="8"/>
  <c r="O86" i="8" s="1"/>
  <c r="O89" i="8" s="1"/>
  <c r="O87" i="8"/>
  <c r="O83" i="8"/>
  <c r="O88" i="8" s="1"/>
  <c r="P88" i="8" l="1"/>
  <c r="Q85" i="8"/>
  <c r="Q83" i="8"/>
  <c r="Q88" i="8" s="1"/>
  <c r="Q87" i="8"/>
  <c r="V74" i="8"/>
  <c r="V69" i="8"/>
  <c r="W79" i="8"/>
  <c r="W58" i="8"/>
  <c r="W64" i="8" s="1"/>
  <c r="W67" i="8" s="1"/>
  <c r="P86" i="8"/>
  <c r="P89" i="8" s="1"/>
  <c r="S77" i="8"/>
  <c r="S82" i="8" s="1"/>
  <c r="R77" i="8"/>
  <c r="R82" i="8" s="1"/>
  <c r="U70" i="8"/>
  <c r="U71" i="8"/>
  <c r="W78" i="8" l="1"/>
  <c r="S85" i="8"/>
  <c r="S87" i="8"/>
  <c r="S83" i="8"/>
  <c r="W69" i="8"/>
  <c r="W74" i="8"/>
  <c r="T77" i="8"/>
  <c r="T82" i="8" s="1"/>
  <c r="U77" i="8"/>
  <c r="U82" i="8" s="1"/>
  <c r="R85" i="8"/>
  <c r="R87" i="8"/>
  <c r="R83" i="8"/>
  <c r="R88" i="8" s="1"/>
  <c r="V70" i="8"/>
  <c r="Q86" i="8"/>
  <c r="Q89" i="8" s="1"/>
  <c r="V77" i="8" l="1"/>
  <c r="V82" i="8" s="1"/>
  <c r="V85" i="8"/>
  <c r="V83" i="8"/>
  <c r="V87" i="8"/>
  <c r="U85" i="8"/>
  <c r="U83" i="8"/>
  <c r="U87" i="8"/>
  <c r="W70" i="8"/>
  <c r="W77" i="8" s="1"/>
  <c r="W82" i="8" s="1"/>
  <c r="S88" i="8"/>
  <c r="T85" i="8"/>
  <c r="T87" i="8"/>
  <c r="T83" i="8"/>
  <c r="T88" i="8" s="1"/>
  <c r="V71" i="8"/>
  <c r="R86" i="8"/>
  <c r="S86" i="8"/>
  <c r="S89" i="8" s="1"/>
  <c r="V88" i="8" l="1"/>
  <c r="W85" i="8"/>
  <c r="W87" i="8"/>
  <c r="W83" i="8"/>
  <c r="W88" i="8" s="1"/>
  <c r="W71" i="8"/>
  <c r="G28" i="8"/>
  <c r="R89" i="8"/>
  <c r="T86" i="8"/>
  <c r="T89" i="8" s="1"/>
  <c r="U88" i="8"/>
  <c r="G26" i="8" l="1"/>
  <c r="U86" i="8"/>
  <c r="U89" i="8" l="1"/>
  <c r="V86" i="8"/>
  <c r="V89" i="8" l="1"/>
  <c r="W86" i="8"/>
  <c r="W89" i="8" s="1"/>
  <c r="G27" i="8" s="1"/>
</calcChain>
</file>

<file path=xl/sharedStrings.xml><?xml version="1.0" encoding="utf-8"?>
<sst xmlns="http://schemas.openxmlformats.org/spreadsheetml/2006/main" count="1085" uniqueCount="560">
  <si>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</si>
  <si>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</si>
  <si>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</si>
  <si>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</si>
  <si>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</si>
  <si>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</si>
  <si>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</si>
  <si>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</si>
  <si>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</si>
  <si>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</si>
  <si>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</si>
  <si>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</si>
  <si>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</si>
  <si>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</si>
  <si>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</si>
  <si>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</si>
  <si>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</si>
  <si>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</si>
  <si>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</si>
  <si>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</si>
  <si>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</si>
  <si>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</si>
  <si>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</si>
  <si>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</si>
  <si>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</si>
  <si>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</si>
  <si>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</si>
  <si>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</si>
  <si>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</si>
  <si>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</si>
  <si>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</si>
  <si>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</si>
  <si>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</si>
  <si>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</si>
  <si>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</si>
  <si>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</si>
  <si>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</si>
  <si>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</si>
  <si>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</si>
  <si>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</si>
  <si>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</si>
  <si>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</si>
  <si>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</si>
  <si>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</si>
  <si>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</si>
  <si>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</si>
  <si>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</si>
  <si>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</si>
  <si>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</si>
  <si>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</si>
  <si>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</si>
  <si>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</si>
  <si>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</si>
  <si>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</si>
  <si>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</si>
  <si>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</si>
  <si>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</si>
  <si>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</si>
  <si>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</si>
  <si>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</si>
  <si>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</si>
  <si>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</si>
  <si>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</si>
  <si>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</si>
  <si>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</si>
  <si>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</si>
  <si>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</si>
  <si>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</si>
  <si>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</si>
  <si>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</si>
  <si>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</si>
  <si>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</si>
  <si>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</si>
  <si>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</si>
  <si>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</si>
  <si>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</si>
  <si>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</si>
  <si>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</si>
  <si>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</si>
  <si>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</si>
  <si>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</si>
  <si>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</si>
  <si>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</si>
  <si>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</si>
  <si>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</si>
  <si>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</si>
  <si>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</si>
  <si>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</si>
  <si>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</si>
  <si>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</si>
  <si>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</si>
  <si>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</si>
  <si>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</si>
  <si>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</si>
  <si>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</si>
  <si>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</si>
  <si>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</si>
  <si>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</si>
  <si>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</si>
  <si>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</si>
  <si>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</si>
  <si>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</si>
  <si>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</si>
  <si>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</si>
  <si>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</si>
  <si>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</si>
  <si>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</si>
  <si>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</si>
  <si>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</si>
  <si>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</si>
  <si>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</si>
  <si>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</si>
  <si>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</si>
  <si>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</si>
  <si>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</si>
  <si>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</si>
  <si>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</si>
  <si>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</si>
  <si>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</si>
  <si>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</si>
  <si>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</si>
  <si>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</si>
  <si>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</si>
  <si>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</si>
  <si>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</si>
  <si>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</si>
  <si>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</si>
  <si>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</si>
  <si>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</si>
  <si>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</si>
  <si>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</si>
  <si>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</si>
  <si>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</si>
  <si>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</si>
  <si>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</si>
  <si>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</si>
  <si>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</si>
  <si>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</si>
  <si>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</si>
  <si>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</si>
  <si>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</si>
  <si>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</si>
  <si>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</si>
  <si>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</si>
  <si>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</si>
  <si>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</si>
  <si>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</si>
  <si>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</si>
  <si>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</si>
  <si>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</si>
  <si>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</si>
  <si>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</si>
  <si>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</si>
  <si>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</si>
  <si>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</si>
  <si>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</si>
  <si>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</si>
  <si>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</si>
  <si>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</si>
  <si>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</si>
  <si>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</si>
  <si>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</si>
  <si>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</si>
  <si>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</si>
  <si>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</si>
  <si>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</si>
  <si>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</si>
  <si>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</si>
  <si>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</si>
  <si>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</si>
  <si>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</si>
  <si>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</si>
  <si>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</si>
  <si>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</si>
  <si>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</si>
  <si>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</si>
  <si>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</si>
  <si>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</si>
  <si>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</si>
  <si>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</si>
  <si>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</si>
  <si>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</si>
  <si>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</si>
  <si>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</si>
  <si>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</si>
  <si>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</si>
  <si>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</si>
  <si>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</si>
  <si>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</si>
  <si>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</si>
  <si>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</si>
  <si>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</si>
  <si>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</si>
  <si>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</si>
  <si>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</si>
  <si>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</si>
  <si>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</si>
  <si>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</si>
  <si>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</si>
  <si>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</si>
  <si>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</si>
  <si>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</si>
  <si>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</si>
  <si>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</si>
  <si>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</si>
  <si>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</si>
  <si>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</si>
  <si>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</si>
  <si>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</si>
  <si>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</si>
  <si>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</si>
  <si>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</si>
  <si>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</si>
  <si>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</si>
  <si>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</si>
  <si>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</si>
  <si>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</si>
  <si>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</si>
  <si>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</si>
  <si>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</si>
  <si>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</si>
  <si>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</si>
  <si>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</si>
  <si>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</si>
  <si>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</si>
  <si>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</si>
  <si>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</si>
  <si>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</si>
  <si>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</si>
  <si>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</si>
  <si>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</si>
  <si>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</si>
  <si>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</si>
  <si>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</si>
  <si>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</si>
  <si>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</si>
  <si>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</si>
  <si>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</si>
  <si>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</si>
  <si>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</si>
  <si>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</si>
  <si>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</si>
  <si>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</si>
  <si>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</si>
  <si>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</si>
  <si>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</si>
  <si>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</si>
  <si>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</si>
  <si>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</si>
  <si>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</si>
  <si>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</si>
  <si>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</si>
  <si>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</si>
  <si>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</si>
  <si>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</si>
  <si>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</si>
  <si>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</si>
  <si>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</si>
  <si>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</si>
  <si>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</si>
  <si>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</si>
  <si>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</si>
  <si>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</si>
  <si>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</si>
  <si>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</si>
  <si>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</si>
  <si>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</si>
  <si>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</si>
  <si>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</si>
  <si>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</si>
  <si>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</si>
  <si>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</si>
  <si>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</si>
  <si>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</si>
  <si>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</si>
  <si>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</si>
  <si>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</si>
  <si>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</si>
  <si>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</si>
  <si>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</si>
  <si>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</si>
  <si>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</si>
  <si>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</si>
  <si>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</si>
  <si>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</si>
  <si>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</si>
  <si>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</si>
  <si>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</si>
  <si>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</si>
  <si>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</si>
  <si>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</si>
  <si>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</si>
  <si>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</si>
  <si>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</si>
  <si>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</si>
  <si>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</si>
  <si>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</si>
  <si>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</si>
  <si>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</si>
  <si>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</si>
  <si>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</si>
  <si>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</si>
  <si>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</si>
  <si>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</si>
  <si>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</si>
  <si>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</si>
  <si>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</si>
  <si>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</si>
  <si>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</si>
  <si>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</si>
  <si>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</si>
  <si>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</si>
  <si>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</si>
  <si>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</si>
  <si>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</si>
  <si>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</si>
  <si>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</si>
  <si>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</si>
  <si>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</si>
  <si>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</si>
  <si>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</si>
  <si>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</si>
  <si>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</si>
  <si>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</si>
  <si>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</si>
  <si>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</si>
  <si>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</si>
  <si>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</si>
  <si>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</si>
  <si>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</si>
  <si>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</si>
  <si>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</si>
  <si>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</si>
  <si>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</si>
  <si>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</si>
  <si>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</si>
  <si>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</si>
  <si>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</si>
  <si>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</si>
  <si>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</si>
  <si>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</si>
  <si>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</si>
  <si>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</si>
  <si>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</si>
  <si>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</si>
  <si>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</si>
  <si>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</si>
  <si>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</si>
  <si>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</si>
  <si>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</si>
  <si>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</si>
  <si>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</si>
  <si>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</si>
  <si>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</si>
  <si>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</si>
  <si>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</si>
  <si>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</si>
  <si>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</si>
  <si>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</si>
  <si>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</si>
  <si>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</si>
  <si>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</si>
  <si>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</si>
  <si>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</si>
  <si>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</si>
  <si>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</si>
  <si>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</si>
  <si>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</si>
  <si>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</si>
  <si>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</si>
  <si>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</si>
  <si>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</si>
  <si>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</si>
  <si>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</si>
  <si>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</si>
  <si>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</si>
  <si>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</si>
  <si>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</si>
  <si>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</si>
  <si>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</si>
  <si>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</si>
  <si>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</si>
  <si>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</si>
  <si>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</si>
  <si>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</si>
  <si>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</si>
  <si>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</si>
  <si>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</si>
  <si>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</si>
  <si>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</si>
  <si>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</si>
  <si>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</si>
  <si>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</si>
  <si>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</si>
  <si>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</si>
  <si>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</si>
  <si>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</si>
  <si>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</si>
  <si>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</si>
  <si>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</si>
  <si>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</si>
  <si>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</si>
  <si>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</si>
  <si>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</si>
  <si>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</si>
  <si>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</si>
  <si>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</si>
  <si>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</si>
  <si>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</si>
  <si>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</si>
  <si>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</si>
  <si>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</si>
  <si>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</si>
  <si>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</si>
  <si>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</si>
  <si>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</si>
  <si>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</si>
  <si>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</si>
  <si>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</si>
  <si>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</si>
  <si>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</si>
  <si>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</si>
  <si>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</si>
  <si>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</si>
  <si>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</si>
  <si>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</si>
  <si>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</si>
  <si>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</si>
  <si>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</si>
  <si>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</si>
  <si>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</si>
  <si>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</si>
  <si>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</si>
  <si>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</si>
  <si>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</si>
  <si>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</si>
  <si>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</si>
  <si>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</si>
  <si>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</si>
  <si>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</si>
  <si>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</si>
  <si>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</si>
  <si>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</si>
  <si>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</si>
  <si>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</si>
  <si>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</si>
  <si>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</si>
  <si>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</si>
  <si>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</si>
  <si>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</si>
  <si>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</si>
  <si>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</si>
  <si>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</si>
  <si>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</si>
  <si>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</si>
  <si>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</si>
  <si>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</si>
  <si>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</si>
  <si>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</si>
  <si>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</si>
  <si>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</si>
  <si>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</si>
  <si>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</si>
  <si>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</si>
  <si>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</si>
  <si>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</si>
  <si>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</si>
  <si>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</si>
  <si>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</si>
  <si>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</si>
  <si>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</si>
  <si>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</si>
  <si>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</si>
  <si>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</si>
  <si>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</si>
  <si>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</si>
  <si>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</si>
  <si>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</si>
  <si>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</si>
  <si>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</si>
  <si>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</si>
  <si>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</si>
  <si>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</si>
  <si>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</si>
  <si>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</si>
  <si>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</si>
  <si>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</si>
  <si>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</si>
  <si>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</si>
  <si>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</si>
  <si>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</si>
  <si>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</si>
  <si>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</si>
  <si>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</si>
  <si>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</si>
  <si>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</si>
  <si>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</si>
  <si>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</si>
  <si>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</si>
  <si>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</si>
  <si>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</si>
  <si>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</si>
  <si>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</si>
  <si>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</si>
  <si>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</si>
  <si>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</si>
  <si>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</si>
  <si>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</si>
  <si>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</si>
  <si>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</si>
  <si>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</si>
  <si>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</si>
  <si>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</si>
  <si>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</si>
  <si>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</si>
  <si>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</si>
  <si>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</si>
  <si>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</si>
  <si>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</si>
  <si>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</si>
  <si>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</si>
  <si>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ТП№147</t>
  </si>
  <si>
    <t>ТМ-400/10/0,4</t>
  </si>
  <si>
    <t>ТМГ-400/10/0,4</t>
  </si>
  <si>
    <t>Силовой Тр-р 10/0,4</t>
  </si>
  <si>
    <t>АТО_O_Ч2_12 № 13 07.02.2024 ПО "ЧЭС" ПКГУП "КЭС"</t>
  </si>
  <si>
    <t>Замена силового трансформатора</t>
  </si>
  <si>
    <t>не требутся</t>
  </si>
  <si>
    <t>ПКГУП "КЭС"</t>
  </si>
  <si>
    <t>Модернизация</t>
  </si>
  <si>
    <t>закупка не проведена</t>
  </si>
  <si>
    <t>Модернизация ТП№147 (замена силового трансформатора ТМ-400 кВА на ТМГ-400 кВА) АВР, г. Чернушка, ул. Ленина</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</si>
  <si>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</si>
  <si>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</si>
  <si>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</si>
  <si>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</si>
  <si>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</si>
  <si>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</si>
  <si>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</si>
  <si>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</si>
  <si>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</si>
  <si>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</si>
  <si>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</si>
  <si>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</si>
  <si>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</si>
  <si>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</si>
  <si>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</si>
  <si>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</si>
  <si>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 Замена силового трансформатора 10 кВ 1989 года выпуска. Срок службы 35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26.01.2024 г в следствий межвиткового короткого замыкания (старение изоляции ) трансформатор ТМ-380 кВА 1985 г.в. вышел из строя (Акт ТН №1 от 27.01.2024 г.). 27.01.2024 г. взамен вышедшего из строя трансформатора ТМ-380 был временно установлен из обменного фонда трансформатор ТМ-400 кВА 1981 г.в.</t>
  </si>
  <si>
    <t>выделение этапов не предусматривается</t>
  </si>
  <si>
    <t>Акт технического осмотра</t>
  </si>
  <si>
    <t>Год раскрытия информации: 2025 год</t>
  </si>
  <si>
    <t>0,76 млн руб с НДС</t>
  </si>
  <si>
    <t>0,64 млн руб без НДС</t>
  </si>
  <si>
    <t>МВ×А-0,4;км ЛЭП-0;т.у.-0;шт.-0</t>
  </si>
  <si>
    <t>З</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</si>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</sst>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E65F-4930-98FC-761C1408230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E65F-4930-98FC-761C1408230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ТП№147 (замена силового трансформатора ТМ-400 кВА на ТМГ-400 кВА) АВР, г. Чернушка, ул. Ленина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0.83615693999999996</v>
      </c>
      <c r="E24" s="196">
        <v>0.83615693999999996</v>
      </c>
      <c r="F24" s="197">
        <v>0.83615693999999996</v>
      </c>
      <c r="G24" s="196">
        <v>0</v>
      </c>
      <c r="H24" s="196">
        <v>0</v>
      </c>
      <c r="I24" s="196">
        <v>0</v>
      </c>
      <c r="J24" s="196">
        <v>0.83615693999999996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0.83615693999999996</v>
      </c>
      <c r="E27" s="26">
        <v>0.83615693999999996</v>
      </c>
      <c r="F27" s="203">
        <v>0.83615693999999996</v>
      </c>
      <c r="G27" s="26">
        <v>0</v>
      </c>
      <c r="H27" s="26">
        <v>0</v>
      </c>
      <c r="I27" s="26">
        <v>0</v>
      </c>
      <c r="J27" s="26">
        <v>0.83615693999999996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0.69679744999999993</v>
      </c>
      <c r="E30" s="200">
        <v>0.69679744999999993</v>
      </c>
      <c r="F30" s="200">
        <v>0.69679744999999993</v>
      </c>
      <c r="G30" s="200">
        <v>0</v>
      </c>
      <c r="H30" s="200">
        <v>0</v>
      </c>
      <c r="I30" s="200">
        <v>0</v>
      </c>
      <c r="J30" s="200">
        <v>0.69679744999999993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6.9679745000000001E-2</v>
      </c>
      <c r="E31" s="26">
        <v>6.9679745000000001E-2</v>
      </c>
      <c r="F31" s="26">
        <v>6.9679745000000001E-2</v>
      </c>
      <c r="G31" s="200">
        <v>0</v>
      </c>
      <c r="H31" s="26">
        <v>0</v>
      </c>
      <c r="I31" s="26">
        <v>0</v>
      </c>
      <c r="J31" s="200">
        <v>6.9679745000000001E-2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0.17419936249999998</v>
      </c>
      <c r="E32" s="26">
        <v>0.17419936249999998</v>
      </c>
      <c r="F32" s="26">
        <v>0.17419936249999998</v>
      </c>
      <c r="G32" s="200">
        <v>0</v>
      </c>
      <c r="H32" s="26">
        <v>0</v>
      </c>
      <c r="I32" s="26">
        <v>0</v>
      </c>
      <c r="J32" s="200">
        <v>0.17419936249999998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0.41807846999999998</v>
      </c>
      <c r="E33" s="26">
        <v>0.41807846999999998</v>
      </c>
      <c r="F33" s="26">
        <v>0.41807846999999998</v>
      </c>
      <c r="G33" s="200">
        <v>0</v>
      </c>
      <c r="H33" s="26">
        <v>0</v>
      </c>
      <c r="I33" s="26">
        <v>0</v>
      </c>
      <c r="J33" s="200">
        <v>0.41807846999999998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3.4839872500000001E-2</v>
      </c>
      <c r="E34" s="26">
        <v>3.4839872500000001E-2</v>
      </c>
      <c r="F34" s="26">
        <v>3.4839872500000001E-2</v>
      </c>
      <c r="G34" s="200">
        <v>0</v>
      </c>
      <c r="H34" s="26">
        <v>0</v>
      </c>
      <c r="I34" s="26">
        <v>0</v>
      </c>
      <c r="J34" s="200">
        <v>3.4839872500000001E-2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0.4</v>
      </c>
      <c r="E36" s="26">
        <v>0.4</v>
      </c>
      <c r="F36" s="26">
        <v>0.4</v>
      </c>
      <c r="G36" s="26">
        <v>0</v>
      </c>
      <c r="H36" s="26">
        <v>0</v>
      </c>
      <c r="I36" s="26">
        <v>0</v>
      </c>
      <c r="J36" s="26">
        <v>0.4</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0.4</v>
      </c>
      <c r="E46" s="200">
        <v>0.4</v>
      </c>
      <c r="F46" s="200">
        <v>0.4</v>
      </c>
      <c r="G46" s="200">
        <v>0</v>
      </c>
      <c r="H46" s="200">
        <v>0</v>
      </c>
      <c r="I46" s="200">
        <v>0</v>
      </c>
      <c r="J46" s="200">
        <v>0.4</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0.69679744999999993</v>
      </c>
      <c r="E55" s="200">
        <v>0.69679744999999993</v>
      </c>
      <c r="F55" s="200">
        <v>0.69679744999999993</v>
      </c>
      <c r="G55" s="200">
        <v>0</v>
      </c>
      <c r="H55" s="200">
        <v>0</v>
      </c>
      <c r="I55" s="200">
        <v>0</v>
      </c>
      <c r="J55" s="200">
        <v>0.69679744999999993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0.69679744999999993</v>
      </c>
      <c r="E56" s="26">
        <v>0.69679744999999993</v>
      </c>
      <c r="F56" s="26">
        <v>0.69679744999999993</v>
      </c>
      <c r="G56" s="26">
        <v>0</v>
      </c>
      <c r="H56" s="26">
        <v>0</v>
      </c>
      <c r="I56" s="26">
        <v>0</v>
      </c>
      <c r="J56" s="26">
        <v>0.69679744999999993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0.4</v>
      </c>
      <c r="E57" s="26">
        <v>0.4</v>
      </c>
      <c r="F57" s="26">
        <v>0.4</v>
      </c>
      <c r="G57" s="26">
        <v>0</v>
      </c>
      <c r="H57" s="26">
        <v>0</v>
      </c>
      <c r="I57" s="26">
        <v>0</v>
      </c>
      <c r="J57" s="26">
        <v>0.4</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0.69679744999999993</v>
      </c>
      <c r="E64" s="221">
        <v>0.69679744999999993</v>
      </c>
      <c r="F64" s="221">
        <v>0.69679744999999993</v>
      </c>
      <c r="G64" s="221">
        <v>0</v>
      </c>
      <c r="H64" s="221">
        <v>0</v>
      </c>
      <c r="I64" s="221">
        <v>0</v>
      </c>
      <c r="J64" s="221">
        <v>0.69679744999999993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ТП№147 (замена силового трансформатора ТМ-400 кВА на ТМГ-400 кВА) АВР, г. Чернушка, ул. Ленина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0.4</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ТП№147 (замена силового трансформатора ТМ-400 кВА на ТМГ-400 кВА) АВР, г. Чернушка, ул. Ленина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556</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ТП№147 (замена силового трансформатора ТМ-400 кВА на ТМГ-400 кВА) АВР, г. Чернушка, ул. Ленина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ТП№147 (замена силового трансформатора ТМ-400 кВА на ТМГ-400 кВА) АВР, г. Чернушка, ул. Ленина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1987</v>
      </c>
      <c r="J25" s="17">
        <v>2024</v>
      </c>
      <c r="K25" s="17">
        <v>1987</v>
      </c>
      <c r="L25" s="17">
        <v>10</v>
      </c>
      <c r="M25" s="17">
        <v>10</v>
      </c>
      <c r="N25" s="17">
        <v>0.4</v>
      </c>
      <c r="O25" s="17">
        <v>0.4</v>
      </c>
      <c r="P25" s="17">
        <v>2002</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ТП№147 (замена силового трансформатора ТМ-400 кВА на ТМГ-400 кВА) АВР, г. Чернушка, ул. Ленина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ТП№147 (замена силового трансформатора ТМ-400 кВА на ТМГ-400 кВА) АВР, г. Чернушка, ул. Ленина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ТП№147 (замена силового трансформатора ТМ-400 кВА на ТМГ-400 кВА) АВР, г. Чернушка, ул. Ленина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ТП№147 (замена силового трансформатора ТМ-400 кВА на ТМГ-400 кВА) АВР, г. Чернушка, ул. Ленина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ТП№147 (замена силового трансформатора ТМ-400 кВА на ТМГ-400 кВА) АВР, г. Чернушка, ул. Ленина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696797.45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18351018.960976347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19908.498571428569</v>
      </c>
      <c r="E65" s="109">
        <f t="shared" si="10"/>
        <v>19908.498571428569</v>
      </c>
      <c r="F65" s="109">
        <f t="shared" si="10"/>
        <v>19908.498571428569</v>
      </c>
      <c r="G65" s="109">
        <f t="shared" si="10"/>
        <v>19908.498571428569</v>
      </c>
      <c r="H65" s="109">
        <f t="shared" si="10"/>
        <v>19908.498571428569</v>
      </c>
      <c r="I65" s="109">
        <f t="shared" si="10"/>
        <v>19908.498571428569</v>
      </c>
      <c r="J65" s="109">
        <f t="shared" si="10"/>
        <v>19908.498571428569</v>
      </c>
      <c r="K65" s="109">
        <f t="shared" si="10"/>
        <v>19908.498571428569</v>
      </c>
      <c r="L65" s="109">
        <f t="shared" si="10"/>
        <v>19908.498571428569</v>
      </c>
      <c r="M65" s="109">
        <f t="shared" si="10"/>
        <v>19908.498571428569</v>
      </c>
      <c r="N65" s="109">
        <f t="shared" si="10"/>
        <v>19908.498571428569</v>
      </c>
      <c r="O65" s="109">
        <f t="shared" si="10"/>
        <v>19908.498571428569</v>
      </c>
      <c r="P65" s="109">
        <f t="shared" si="10"/>
        <v>19908.498571428569</v>
      </c>
      <c r="Q65" s="109">
        <f t="shared" si="10"/>
        <v>19908.498571428569</v>
      </c>
      <c r="R65" s="109">
        <f t="shared" si="10"/>
        <v>19908.498571428569</v>
      </c>
      <c r="S65" s="109">
        <f t="shared" si="10"/>
        <v>19908.498571428569</v>
      </c>
      <c r="T65" s="109">
        <f t="shared" si="10"/>
        <v>19908.498571428569</v>
      </c>
      <c r="U65" s="109">
        <f t="shared" si="10"/>
        <v>19908.498571428569</v>
      </c>
      <c r="V65" s="109">
        <f t="shared" si="10"/>
        <v>19908.498571428569</v>
      </c>
      <c r="W65" s="109">
        <f t="shared" si="10"/>
        <v>19908.498571428569</v>
      </c>
    </row>
    <row r="66" spans="1:23" ht="11.25" customHeight="1" x14ac:dyDescent="0.25">
      <c r="A66" s="74" t="s">
        <v>237</v>
      </c>
      <c r="B66" s="109">
        <f>IF(AND(B45&gt;$B$92,B45&lt;=$B$92+$B$27),B65,0)</f>
        <v>0</v>
      </c>
      <c r="C66" s="109">
        <f t="shared" ref="C66:W66" si="11">IF(AND(C45&gt;$B$92,C45&lt;=$B$92+$B$27),C65+B66,0)</f>
        <v>0</v>
      </c>
      <c r="D66" s="109">
        <f t="shared" si="11"/>
        <v>19908.498571428569</v>
      </c>
      <c r="E66" s="109">
        <f t="shared" si="11"/>
        <v>39816.997142857137</v>
      </c>
      <c r="F66" s="109">
        <f t="shared" si="11"/>
        <v>59725.495714285702</v>
      </c>
      <c r="G66" s="109">
        <f t="shared" si="11"/>
        <v>79633.994285714274</v>
      </c>
      <c r="H66" s="109">
        <f t="shared" si="11"/>
        <v>99542.492857142846</v>
      </c>
      <c r="I66" s="109">
        <f t="shared" si="11"/>
        <v>119450.99142857142</v>
      </c>
      <c r="J66" s="109">
        <f t="shared" si="11"/>
        <v>139359.49</v>
      </c>
      <c r="K66" s="109">
        <f t="shared" si="11"/>
        <v>159267.98857142855</v>
      </c>
      <c r="L66" s="109">
        <f t="shared" si="11"/>
        <v>179176.48714285711</v>
      </c>
      <c r="M66" s="109">
        <f t="shared" si="11"/>
        <v>199084.98571428566</v>
      </c>
      <c r="N66" s="109">
        <f t="shared" si="11"/>
        <v>218993.48428571422</v>
      </c>
      <c r="O66" s="109">
        <f t="shared" si="11"/>
        <v>238901.98285714278</v>
      </c>
      <c r="P66" s="109">
        <f t="shared" si="11"/>
        <v>258810.48142857134</v>
      </c>
      <c r="Q66" s="109">
        <f t="shared" si="11"/>
        <v>278718.97999999992</v>
      </c>
      <c r="R66" s="109">
        <f t="shared" si="11"/>
        <v>298627.47857142851</v>
      </c>
      <c r="S66" s="109">
        <f t="shared" si="11"/>
        <v>318535.9771428571</v>
      </c>
      <c r="T66" s="109">
        <f t="shared" si="11"/>
        <v>338444.47571428568</v>
      </c>
      <c r="U66" s="109">
        <f t="shared" si="11"/>
        <v>358352.97428571427</v>
      </c>
      <c r="V66" s="109">
        <f t="shared" si="11"/>
        <v>378261.47285714286</v>
      </c>
      <c r="W66" s="109">
        <f t="shared" si="11"/>
        <v>398169.97142857144</v>
      </c>
    </row>
    <row r="67" spans="1:23" ht="25.5" customHeight="1" x14ac:dyDescent="0.25">
      <c r="A67" s="110" t="s">
        <v>238</v>
      </c>
      <c r="B67" s="106">
        <f t="shared" ref="B67:W67" si="12">B64-B65</f>
        <v>0</v>
      </c>
      <c r="C67" s="106">
        <f t="shared" si="12"/>
        <v>1867174.4212495829</v>
      </c>
      <c r="D67" s="106">
        <f>D64-D65</f>
        <v>1978122.1258912615</v>
      </c>
      <c r="E67" s="106">
        <f t="shared" si="12"/>
        <v>2173848.0602605408</v>
      </c>
      <c r="F67" s="106">
        <f t="shared" si="12"/>
        <v>2389048.3380631953</v>
      </c>
      <c r="G67" s="106">
        <f t="shared" si="12"/>
        <v>2625688.1231707139</v>
      </c>
      <c r="H67" s="106">
        <f t="shared" si="12"/>
        <v>2885933.2969663967</v>
      </c>
      <c r="I67" s="106">
        <f t="shared" si="12"/>
        <v>3172171.1685221205</v>
      </c>
      <c r="J67" s="106">
        <f t="shared" si="12"/>
        <v>3487033.3396148789</v>
      </c>
      <c r="K67" s="106">
        <f t="shared" si="12"/>
        <v>3833420.9503119965</v>
      </c>
      <c r="L67" s="106">
        <f t="shared" si="12"/>
        <v>4214532.5546282427</v>
      </c>
      <c r="M67" s="106">
        <f t="shared" si="12"/>
        <v>4633894.902047039</v>
      </c>
      <c r="N67" s="106">
        <f t="shared" si="12"/>
        <v>5095396.9297686107</v>
      </c>
      <c r="O67" s="106">
        <f t="shared" si="12"/>
        <v>5603327.3026952399</v>
      </c>
      <c r="P67" s="106">
        <f t="shared" si="12"/>
        <v>6162415.8737148531</v>
      </c>
      <c r="Q67" s="106">
        <f t="shared" si="12"/>
        <v>6777879.4761600802</v>
      </c>
      <c r="R67" s="106">
        <f t="shared" si="12"/>
        <v>7455472.5038009165</v>
      </c>
      <c r="S67" s="106">
        <f t="shared" si="12"/>
        <v>8201542.781817629</v>
      </c>
      <c r="T67" s="106">
        <f t="shared" si="12"/>
        <v>9023093.2853861935</v>
      </c>
      <c r="U67" s="106">
        <f t="shared" si="12"/>
        <v>9927850.3213334251</v>
      </c>
      <c r="V67" s="106">
        <f t="shared" si="12"/>
        <v>10924338.853382174</v>
      </c>
      <c r="W67" s="106">
        <f t="shared" si="12"/>
        <v>12021965.723472726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1978122.1258912615</v>
      </c>
      <c r="E69" s="105">
        <f>E67+E68</f>
        <v>2173848.0602605408</v>
      </c>
      <c r="F69" s="105">
        <f t="shared" ref="F69:W69" si="14">F67-F68</f>
        <v>2389048.3380631953</v>
      </c>
      <c r="G69" s="105">
        <f t="shared" si="14"/>
        <v>2625688.1231707139</v>
      </c>
      <c r="H69" s="105">
        <f t="shared" si="14"/>
        <v>2885933.2969663967</v>
      </c>
      <c r="I69" s="105">
        <f t="shared" si="14"/>
        <v>3172171.1685221205</v>
      </c>
      <c r="J69" s="105">
        <f t="shared" si="14"/>
        <v>3487033.3396148789</v>
      </c>
      <c r="K69" s="105">
        <f t="shared" si="14"/>
        <v>3833420.9503119965</v>
      </c>
      <c r="L69" s="105">
        <f t="shared" si="14"/>
        <v>4214532.5546282427</v>
      </c>
      <c r="M69" s="105">
        <f t="shared" si="14"/>
        <v>4633894.902047039</v>
      </c>
      <c r="N69" s="105">
        <f t="shared" si="14"/>
        <v>5095396.9297686107</v>
      </c>
      <c r="O69" s="105">
        <f t="shared" si="14"/>
        <v>5603327.3026952399</v>
      </c>
      <c r="P69" s="105">
        <f t="shared" si="14"/>
        <v>6162415.8737148531</v>
      </c>
      <c r="Q69" s="105">
        <f t="shared" si="14"/>
        <v>6777879.4761600802</v>
      </c>
      <c r="R69" s="105">
        <f t="shared" si="14"/>
        <v>7455472.5038009165</v>
      </c>
      <c r="S69" s="105">
        <f t="shared" si="14"/>
        <v>8201542.781817629</v>
      </c>
      <c r="T69" s="105">
        <f t="shared" si="14"/>
        <v>9023093.2853861935</v>
      </c>
      <c r="U69" s="105">
        <f t="shared" si="14"/>
        <v>9927850.3213334251</v>
      </c>
      <c r="V69" s="105">
        <f t="shared" si="14"/>
        <v>10924338.853382174</v>
      </c>
      <c r="W69" s="105">
        <f t="shared" si="14"/>
        <v>12021965.723472726</v>
      </c>
    </row>
    <row r="70" spans="1:23" ht="12" customHeight="1" x14ac:dyDescent="0.25">
      <c r="A70" s="74" t="s">
        <v>208</v>
      </c>
      <c r="B70" s="102">
        <f t="shared" ref="B70:W70" si="15">-IF(B69&gt;0, B69*$B$35, 0)</f>
        <v>0</v>
      </c>
      <c r="C70" s="102">
        <f t="shared" si="15"/>
        <v>-373434.88424991659</v>
      </c>
      <c r="D70" s="102">
        <f t="shared" si="15"/>
        <v>-395624.42517825234</v>
      </c>
      <c r="E70" s="102">
        <f t="shared" si="15"/>
        <v>-434769.61205210816</v>
      </c>
      <c r="F70" s="102">
        <f t="shared" si="15"/>
        <v>-477809.66761263908</v>
      </c>
      <c r="G70" s="102">
        <f t="shared" si="15"/>
        <v>-525137.62463414285</v>
      </c>
      <c r="H70" s="102">
        <f t="shared" si="15"/>
        <v>-577186.65939327935</v>
      </c>
      <c r="I70" s="102">
        <f t="shared" si="15"/>
        <v>-634434.23370442411</v>
      </c>
      <c r="J70" s="102">
        <f t="shared" si="15"/>
        <v>-697406.66792297584</v>
      </c>
      <c r="K70" s="102">
        <f t="shared" si="15"/>
        <v>-766684.19006239937</v>
      </c>
      <c r="L70" s="102">
        <f t="shared" si="15"/>
        <v>-842906.51092564862</v>
      </c>
      <c r="M70" s="102">
        <f t="shared" si="15"/>
        <v>-926778.98040940787</v>
      </c>
      <c r="N70" s="102">
        <f t="shared" si="15"/>
        <v>-1019079.3859537222</v>
      </c>
      <c r="O70" s="102">
        <f t="shared" si="15"/>
        <v>-1120665.4605390481</v>
      </c>
      <c r="P70" s="102">
        <f t="shared" si="15"/>
        <v>-1232483.1747429706</v>
      </c>
      <c r="Q70" s="102">
        <f t="shared" si="15"/>
        <v>-1355575.8952320162</v>
      </c>
      <c r="R70" s="102">
        <f t="shared" si="15"/>
        <v>-1491094.5007601834</v>
      </c>
      <c r="S70" s="102">
        <f t="shared" si="15"/>
        <v>-1640308.5563635258</v>
      </c>
      <c r="T70" s="102">
        <f t="shared" si="15"/>
        <v>-1804618.6570772389</v>
      </c>
      <c r="U70" s="102">
        <f t="shared" si="15"/>
        <v>-1985570.0642666852</v>
      </c>
      <c r="V70" s="102">
        <f t="shared" si="15"/>
        <v>-2184867.770676435</v>
      </c>
      <c r="W70" s="102">
        <f t="shared" si="15"/>
        <v>-2404393.1446945453</v>
      </c>
    </row>
    <row r="71" spans="1:23" ht="12.75" customHeight="1" thickBot="1" x14ac:dyDescent="0.3">
      <c r="A71" s="111" t="s">
        <v>241</v>
      </c>
      <c r="B71" s="112">
        <f t="shared" ref="B71:W71" si="16">B69+B70</f>
        <v>0</v>
      </c>
      <c r="C71" s="112">
        <f>C69+C70</f>
        <v>1493739.5369996664</v>
      </c>
      <c r="D71" s="112">
        <f t="shared" si="16"/>
        <v>1582497.7007130091</v>
      </c>
      <c r="E71" s="112">
        <f t="shared" si="16"/>
        <v>1739078.4482084326</v>
      </c>
      <c r="F71" s="112">
        <f t="shared" si="16"/>
        <v>1911238.6704505563</v>
      </c>
      <c r="G71" s="112">
        <f t="shared" si="16"/>
        <v>2100550.4985365709</v>
      </c>
      <c r="H71" s="112">
        <f t="shared" si="16"/>
        <v>2308746.6375731174</v>
      </c>
      <c r="I71" s="112">
        <f t="shared" si="16"/>
        <v>2537736.9348176965</v>
      </c>
      <c r="J71" s="112">
        <f t="shared" si="16"/>
        <v>2789626.6716919029</v>
      </c>
      <c r="K71" s="112">
        <f t="shared" si="16"/>
        <v>3066736.760249597</v>
      </c>
      <c r="L71" s="112">
        <f t="shared" si="16"/>
        <v>3371626.043702594</v>
      </c>
      <c r="M71" s="112">
        <f t="shared" si="16"/>
        <v>3707115.921637631</v>
      </c>
      <c r="N71" s="112">
        <f t="shared" si="16"/>
        <v>4076317.5438148887</v>
      </c>
      <c r="O71" s="112">
        <f t="shared" si="16"/>
        <v>4482661.8421561923</v>
      </c>
      <c r="P71" s="112">
        <f t="shared" si="16"/>
        <v>4929932.6989718825</v>
      </c>
      <c r="Q71" s="112">
        <f t="shared" si="16"/>
        <v>5422303.580928064</v>
      </c>
      <c r="R71" s="112">
        <f t="shared" si="16"/>
        <v>5964378.0030407328</v>
      </c>
      <c r="S71" s="112">
        <f t="shared" si="16"/>
        <v>6561234.2254541032</v>
      </c>
      <c r="T71" s="112">
        <f t="shared" si="16"/>
        <v>7218474.6283089546</v>
      </c>
      <c r="U71" s="112">
        <f t="shared" si="16"/>
        <v>7942280.2570667397</v>
      </c>
      <c r="V71" s="112">
        <f t="shared" si="16"/>
        <v>8739471.0827057399</v>
      </c>
      <c r="W71" s="112">
        <f t="shared" si="16"/>
        <v>9617572.5787781812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1978122.1258912615</v>
      </c>
      <c r="E74" s="106">
        <f t="shared" si="18"/>
        <v>2173848.0602605408</v>
      </c>
      <c r="F74" s="106">
        <f t="shared" si="18"/>
        <v>2389048.3380631953</v>
      </c>
      <c r="G74" s="106">
        <f t="shared" si="18"/>
        <v>2625688.1231707139</v>
      </c>
      <c r="H74" s="106">
        <f t="shared" si="18"/>
        <v>2885933.2969663967</v>
      </c>
      <c r="I74" s="106">
        <f t="shared" si="18"/>
        <v>3172171.1685221205</v>
      </c>
      <c r="J74" s="106">
        <f t="shared" si="18"/>
        <v>3487033.3396148789</v>
      </c>
      <c r="K74" s="106">
        <f t="shared" si="18"/>
        <v>3833420.9503119965</v>
      </c>
      <c r="L74" s="106">
        <f t="shared" si="18"/>
        <v>4214532.5546282427</v>
      </c>
      <c r="M74" s="106">
        <f t="shared" si="18"/>
        <v>4633894.902047039</v>
      </c>
      <c r="N74" s="106">
        <f t="shared" si="18"/>
        <v>5095396.9297686107</v>
      </c>
      <c r="O74" s="106">
        <f t="shared" si="18"/>
        <v>5603327.3026952399</v>
      </c>
      <c r="P74" s="106">
        <f t="shared" si="18"/>
        <v>6162415.8737148531</v>
      </c>
      <c r="Q74" s="106">
        <f t="shared" si="18"/>
        <v>6777879.4761600802</v>
      </c>
      <c r="R74" s="106">
        <f t="shared" si="18"/>
        <v>7455472.5038009165</v>
      </c>
      <c r="S74" s="106">
        <f t="shared" si="18"/>
        <v>8201542.781817629</v>
      </c>
      <c r="T74" s="106">
        <f t="shared" si="18"/>
        <v>9023093.2853861935</v>
      </c>
      <c r="U74" s="106">
        <f t="shared" si="18"/>
        <v>9927850.3213334251</v>
      </c>
      <c r="V74" s="106">
        <f t="shared" si="18"/>
        <v>10924338.853382174</v>
      </c>
      <c r="W74" s="106">
        <f t="shared" si="18"/>
        <v>12021965.723472726</v>
      </c>
    </row>
    <row r="75" spans="1:23" ht="12" customHeight="1" x14ac:dyDescent="0.25">
      <c r="A75" s="74" t="s">
        <v>236</v>
      </c>
      <c r="B75" s="102">
        <f t="shared" ref="B75:W75" si="19">B65</f>
        <v>0</v>
      </c>
      <c r="C75" s="102">
        <f t="shared" si="19"/>
        <v>0</v>
      </c>
      <c r="D75" s="102">
        <f t="shared" si="19"/>
        <v>19908.498571428569</v>
      </c>
      <c r="E75" s="102">
        <f t="shared" si="19"/>
        <v>19908.498571428569</v>
      </c>
      <c r="F75" s="102">
        <f t="shared" si="19"/>
        <v>19908.498571428569</v>
      </c>
      <c r="G75" s="102">
        <f t="shared" si="19"/>
        <v>19908.498571428569</v>
      </c>
      <c r="H75" s="102">
        <f t="shared" si="19"/>
        <v>19908.498571428569</v>
      </c>
      <c r="I75" s="102">
        <f t="shared" si="19"/>
        <v>19908.498571428569</v>
      </c>
      <c r="J75" s="102">
        <f t="shared" si="19"/>
        <v>19908.498571428569</v>
      </c>
      <c r="K75" s="102">
        <f t="shared" si="19"/>
        <v>19908.498571428569</v>
      </c>
      <c r="L75" s="102">
        <f t="shared" si="19"/>
        <v>19908.498571428569</v>
      </c>
      <c r="M75" s="102">
        <f t="shared" si="19"/>
        <v>19908.498571428569</v>
      </c>
      <c r="N75" s="102">
        <f t="shared" si="19"/>
        <v>19908.498571428569</v>
      </c>
      <c r="O75" s="102">
        <f t="shared" si="19"/>
        <v>19908.498571428569</v>
      </c>
      <c r="P75" s="102">
        <f t="shared" si="19"/>
        <v>19908.498571428569</v>
      </c>
      <c r="Q75" s="102">
        <f t="shared" si="19"/>
        <v>19908.498571428569</v>
      </c>
      <c r="R75" s="102">
        <f t="shared" si="19"/>
        <v>19908.498571428569</v>
      </c>
      <c r="S75" s="102">
        <f t="shared" si="19"/>
        <v>19908.498571428569</v>
      </c>
      <c r="T75" s="102">
        <f t="shared" si="19"/>
        <v>19908.498571428569</v>
      </c>
      <c r="U75" s="102">
        <f t="shared" si="19"/>
        <v>19908.498571428569</v>
      </c>
      <c r="V75" s="102">
        <f t="shared" si="19"/>
        <v>19908.498571428569</v>
      </c>
      <c r="W75" s="102">
        <f t="shared" si="19"/>
        <v>19908.498571428569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-395624.42517825234</v>
      </c>
      <c r="E77" s="109">
        <f>IF(SUM($B$70:E70)+SUM($B$77:D77)&gt;0,0,SUM($B$70:E70)-SUM($B$77:D77))</f>
        <v>-434769.61205210816</v>
      </c>
      <c r="F77" s="109">
        <f>IF(SUM($B$70:F70)+SUM($B$77:E77)&gt;0,0,SUM($B$70:F70)-SUM($B$77:E77))</f>
        <v>-477809.66761263902</v>
      </c>
      <c r="G77" s="109">
        <f>IF(SUM($B$70:G70)+SUM($B$77:F77)&gt;0,0,SUM($B$70:G70)-SUM($B$77:F77))</f>
        <v>-525137.62463414273</v>
      </c>
      <c r="H77" s="109">
        <f>IF(SUM($B$70:H70)+SUM($B$77:G77)&gt;0,0,SUM($B$70:H70)-SUM($B$77:G77))</f>
        <v>-577186.65939327935</v>
      </c>
      <c r="I77" s="109">
        <f>IF(SUM($B$70:I70)+SUM($B$77:H77)&gt;0,0,SUM($B$70:I70)-SUM($B$77:H77))</f>
        <v>-634434.233704424</v>
      </c>
      <c r="J77" s="109">
        <f>IF(SUM($B$70:J70)+SUM($B$77:I77)&gt;0,0,SUM($B$70:J70)-SUM($B$77:I77))</f>
        <v>-697406.66792297596</v>
      </c>
      <c r="K77" s="109">
        <f>IF(SUM($B$70:K70)+SUM($B$77:J77)&gt;0,0,SUM($B$70:K70)-SUM($B$77:J77))</f>
        <v>-766684.19006239949</v>
      </c>
      <c r="L77" s="109">
        <f>IF(SUM($B$70:L70)+SUM($B$77:K77)&gt;0,0,SUM($B$70:L70)-SUM($B$77:K77))</f>
        <v>-842906.51092564873</v>
      </c>
      <c r="M77" s="109">
        <f>IF(SUM($B$70:M70)+SUM($B$77:L77)&gt;0,0,SUM($B$70:M70)-SUM($B$77:L77))</f>
        <v>-926778.98040940799</v>
      </c>
      <c r="N77" s="109">
        <f>IF(SUM($B$70:N70)+SUM($B$77:M77)&gt;0,0,SUM($B$70:N70)-SUM($B$77:M77))</f>
        <v>-1019079.3859537225</v>
      </c>
      <c r="O77" s="109">
        <f>IF(SUM($B$70:O70)+SUM($B$77:N77)&gt;0,0,SUM($B$70:O70)-SUM($B$77:N77))</f>
        <v>-1120665.4605390476</v>
      </c>
      <c r="P77" s="109">
        <f>IF(SUM($B$70:P70)+SUM($B$77:O77)&gt;0,0,SUM($B$70:P70)-SUM($B$77:O77))</f>
        <v>-1232483.1747429706</v>
      </c>
      <c r="Q77" s="109">
        <f>IF(SUM($B$70:Q70)+SUM($B$77:P77)&gt;0,0,SUM($B$70:Q70)-SUM($B$77:P77))</f>
        <v>-1355575.8952320162</v>
      </c>
      <c r="R77" s="109">
        <f>IF(SUM($B$70:R70)+SUM($B$77:Q77)&gt;0,0,SUM($B$70:R70)-SUM($B$77:Q77))</f>
        <v>-1491094.5007601827</v>
      </c>
      <c r="S77" s="109">
        <f>IF(SUM($B$70:S70)+SUM($B$77:R77)&gt;0,0,SUM($B$70:S70)-SUM($B$77:R77))</f>
        <v>-1640308.5563635249</v>
      </c>
      <c r="T77" s="109">
        <f>IF(SUM($B$70:T70)+SUM($B$77:S77)&gt;0,0,SUM($B$70:T70)-SUM($B$77:S77))</f>
        <v>-1804618.657077238</v>
      </c>
      <c r="U77" s="109">
        <f>IF(SUM($B$70:U70)+SUM($B$77:T77)&gt;0,0,SUM($B$70:U70)-SUM($B$77:T77))</f>
        <v>-1985570.0642666854</v>
      </c>
      <c r="V77" s="109">
        <f>IF(SUM($B$70:V70)+SUM($B$77:U77)&gt;0,0,SUM($B$70:V70)-SUM($B$77:U77))</f>
        <v>-2184867.770676434</v>
      </c>
      <c r="W77" s="109">
        <f>IF(SUM($B$70:W70)+SUM($B$77:V77)&gt;0,0,SUM($B$70:W70)-SUM($B$77:V77))</f>
        <v>-2404393.1446945444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1589285.6876086509</v>
      </c>
      <c r="E82" s="106">
        <f t="shared" si="24"/>
        <v>1739415.3646865413</v>
      </c>
      <c r="F82" s="106">
        <f t="shared" si="24"/>
        <v>1909628.1525853274</v>
      </c>
      <c r="G82" s="106">
        <f t="shared" si="24"/>
        <v>2096796.0299408555</v>
      </c>
      <c r="H82" s="106">
        <f t="shared" si="24"/>
        <v>2302631.6301085856</v>
      </c>
      <c r="I82" s="106">
        <f t="shared" si="24"/>
        <v>2529022.6575771607</v>
      </c>
      <c r="J82" s="106">
        <f t="shared" si="24"/>
        <v>2778049.9644976635</v>
      </c>
      <c r="K82" s="106">
        <f t="shared" si="24"/>
        <v>3052007.5090949219</v>
      </c>
      <c r="L82" s="106">
        <f t="shared" si="24"/>
        <v>3353424.3931860058</v>
      </c>
      <c r="M82" s="106">
        <f t="shared" si="24"/>
        <v>3685089.196810788</v>
      </c>
      <c r="N82" s="106">
        <f t="shared" si="24"/>
        <v>4050076.8509577676</v>
      </c>
      <c r="O82" s="106">
        <f t="shared" si="24"/>
        <v>4451778.3147785654</v>
      </c>
      <c r="P82" s="106">
        <f t="shared" si="24"/>
        <v>4893933.3517849576</v>
      </c>
      <c r="Q82" s="106">
        <f t="shared" si="24"/>
        <v>5380666.7305985782</v>
      </c>
      <c r="R82" s="106">
        <f t="shared" si="24"/>
        <v>5916528.2101916866</v>
      </c>
      <c r="S82" s="106">
        <f t="shared" si="24"/>
        <v>6506536.7075674692</v>
      </c>
      <c r="T82" s="106">
        <f t="shared" si="24"/>
        <v>7156229.0878671361</v>
      </c>
      <c r="U82" s="106">
        <f t="shared" si="24"/>
        <v>7871714.063387054</v>
      </c>
      <c r="V82" s="106">
        <f t="shared" si="24"/>
        <v>8659731.7394159026</v>
      </c>
      <c r="W82" s="106">
        <f t="shared" si="24"/>
        <v>9527719.4016841631</v>
      </c>
    </row>
    <row r="83" spans="1:23" ht="12" customHeight="1" x14ac:dyDescent="0.25">
      <c r="A83" s="94" t="s">
        <v>248</v>
      </c>
      <c r="B83" s="106">
        <f>SUM($B$82:B82)</f>
        <v>0</v>
      </c>
      <c r="C83" s="106">
        <f>SUM(B82:C82)</f>
        <v>977375.2548747079</v>
      </c>
      <c r="D83" s="106">
        <f>SUM(B82:D82)</f>
        <v>2566660.942483359</v>
      </c>
      <c r="E83" s="106">
        <f>SUM($B$82:E82)</f>
        <v>4306076.3071699003</v>
      </c>
      <c r="F83" s="106">
        <f>SUM($B$82:F82)</f>
        <v>6215704.4597552279</v>
      </c>
      <c r="G83" s="106">
        <f>SUM($B$82:G82)</f>
        <v>8312500.4896960836</v>
      </c>
      <c r="H83" s="106">
        <f>SUM($B$82:H82)</f>
        <v>10615132.119804669</v>
      </c>
      <c r="I83" s="106">
        <f>SUM($B$82:I82)</f>
        <v>13144154.77738183</v>
      </c>
      <c r="J83" s="106">
        <f>SUM($B$82:J82)</f>
        <v>15922204.741879493</v>
      </c>
      <c r="K83" s="106">
        <f>SUM($B$82:K82)</f>
        <v>18974212.250974417</v>
      </c>
      <c r="L83" s="106">
        <f>SUM($B$82:L82)</f>
        <v>22327636.644160423</v>
      </c>
      <c r="M83" s="106">
        <f>SUM($B$82:M82)</f>
        <v>26012725.840971213</v>
      </c>
      <c r="N83" s="106">
        <f>SUM($B$82:N82)</f>
        <v>30062802.691928979</v>
      </c>
      <c r="O83" s="106">
        <f>SUM($B$82:O82)</f>
        <v>34514581.006707542</v>
      </c>
      <c r="P83" s="106">
        <f>SUM($B$82:P82)</f>
        <v>39408514.358492501</v>
      </c>
      <c r="Q83" s="106">
        <f>SUM($B$82:Q82)</f>
        <v>44789181.089091077</v>
      </c>
      <c r="R83" s="106">
        <f>SUM($B$82:R82)</f>
        <v>50705709.299282767</v>
      </c>
      <c r="S83" s="106">
        <f>SUM($B$82:S82)</f>
        <v>57212246.006850235</v>
      </c>
      <c r="T83" s="106">
        <f>SUM($B$82:T82)</f>
        <v>64368475.094717368</v>
      </c>
      <c r="U83" s="106">
        <f>SUM($B$82:U82)</f>
        <v>72240189.15810442</v>
      </c>
      <c r="V83" s="106">
        <f>SUM($B$82:V82)</f>
        <v>80899920.897520319</v>
      </c>
      <c r="W83" s="106">
        <f>SUM($B$82:W82)</f>
        <v>90427640.299204484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1406447.5111580982</v>
      </c>
      <c r="E85" s="106">
        <f t="shared" si="26"/>
        <v>1362217.3738636868</v>
      </c>
      <c r="F85" s="106">
        <f t="shared" si="26"/>
        <v>1323468.1010393174</v>
      </c>
      <c r="G85" s="106">
        <f t="shared" si="26"/>
        <v>1286004.273286494</v>
      </c>
      <c r="H85" s="106">
        <f t="shared" si="26"/>
        <v>1249776.1961880419</v>
      </c>
      <c r="I85" s="106">
        <f t="shared" si="26"/>
        <v>1214736.4387325093</v>
      </c>
      <c r="J85" s="106">
        <f t="shared" si="26"/>
        <v>1180839.7062683238</v>
      </c>
      <c r="K85" s="106">
        <f t="shared" si="26"/>
        <v>1148042.7225964132</v>
      </c>
      <c r="L85" s="106">
        <f t="shared" si="26"/>
        <v>1116304.1203866077</v>
      </c>
      <c r="M85" s="106">
        <f t="shared" si="26"/>
        <v>1085584.3391859205</v>
      </c>
      <c r="N85" s="106">
        <f t="shared" si="26"/>
        <v>1055845.5303606275</v>
      </c>
      <c r="O85" s="106">
        <f t="shared" si="26"/>
        <v>1027051.4683799238</v>
      </c>
      <c r="P85" s="106">
        <f t="shared" si="26"/>
        <v>999167.46790774644</v>
      </c>
      <c r="Q85" s="106">
        <f t="shared" si="26"/>
        <v>972160.30622184474</v>
      </c>
      <c r="R85" s="106">
        <f t="shared" si="26"/>
        <v>945998.15052608296</v>
      </c>
      <c r="S85" s="106">
        <f t="shared" si="26"/>
        <v>920650.48976390751</v>
      </c>
      <c r="T85" s="106">
        <f t="shared" si="26"/>
        <v>896088.07057837478</v>
      </c>
      <c r="U85" s="106">
        <f t="shared" si="26"/>
        <v>872282.83709772176</v>
      </c>
      <c r="V85" s="106">
        <f t="shared" si="26"/>
        <v>849207.87425547338</v>
      </c>
      <c r="W85" s="106">
        <f t="shared" si="26"/>
        <v>826837.35438102076</v>
      </c>
    </row>
    <row r="86" spans="1:23" ht="21.75" customHeight="1" x14ac:dyDescent="0.25">
      <c r="A86" s="110" t="s">
        <v>251</v>
      </c>
      <c r="B86" s="106">
        <f>SUM(B85)</f>
        <v>0</v>
      </c>
      <c r="C86" s="106">
        <f t="shared" ref="C86:W86" si="27">C85+B86</f>
        <v>977375.2548747079</v>
      </c>
      <c r="D86" s="106">
        <f t="shared" si="27"/>
        <v>2383822.7660328061</v>
      </c>
      <c r="E86" s="106">
        <f t="shared" si="27"/>
        <v>3746040.1398964929</v>
      </c>
      <c r="F86" s="106">
        <f t="shared" si="27"/>
        <v>5069508.2409358099</v>
      </c>
      <c r="G86" s="106">
        <f t="shared" si="27"/>
        <v>6355512.5142223034</v>
      </c>
      <c r="H86" s="106">
        <f t="shared" si="27"/>
        <v>7605288.7104103453</v>
      </c>
      <c r="I86" s="106">
        <f t="shared" si="27"/>
        <v>8820025.1491428539</v>
      </c>
      <c r="J86" s="106">
        <f t="shared" si="27"/>
        <v>10000864.855411178</v>
      </c>
      <c r="K86" s="106">
        <f t="shared" si="27"/>
        <v>11148907.57800759</v>
      </c>
      <c r="L86" s="106">
        <f t="shared" si="27"/>
        <v>12265211.698394198</v>
      </c>
      <c r="M86" s="106">
        <f t="shared" si="27"/>
        <v>13350796.037580118</v>
      </c>
      <c r="N86" s="106">
        <f t="shared" si="27"/>
        <v>14406641.567940746</v>
      </c>
      <c r="O86" s="106">
        <f t="shared" si="27"/>
        <v>15433693.03632067</v>
      </c>
      <c r="P86" s="106">
        <f t="shared" si="27"/>
        <v>16432860.504228417</v>
      </c>
      <c r="Q86" s="106">
        <f t="shared" si="27"/>
        <v>17405020.810450263</v>
      </c>
      <c r="R86" s="106">
        <f t="shared" si="27"/>
        <v>18351018.960976347</v>
      </c>
      <c r="S86" s="106">
        <f t="shared" si="27"/>
        <v>19271669.450740255</v>
      </c>
      <c r="T86" s="106">
        <f t="shared" si="27"/>
        <v>20167757.521318629</v>
      </c>
      <c r="U86" s="106">
        <f t="shared" si="27"/>
        <v>21040040.358416352</v>
      </c>
      <c r="V86" s="106">
        <f t="shared" si="27"/>
        <v>21889248.232671827</v>
      </c>
      <c r="W86" s="106">
        <f t="shared" si="27"/>
        <v>22716085.587052848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ТП№147 (замена силового трансформатора ТМ-400 кВА на ТМГ-400 кВА) АВР, г. Чернушка, ул. Ленина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558</v>
      </c>
      <c r="F47" s="145" t="s">
        <v>558</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559</v>
      </c>
      <c r="F49" s="145" t="s">
        <v>559</v>
      </c>
      <c r="G49" s="146"/>
      <c r="H49" s="146"/>
      <c r="I49" s="146" t="s">
        <v>258</v>
      </c>
      <c r="J49" s="146" t="s">
        <v>258</v>
      </c>
    </row>
    <row r="50" spans="1:10" s="4" customFormat="1" ht="78.75" x14ac:dyDescent="0.25">
      <c r="A50" s="139" t="s">
        <v>321</v>
      </c>
      <c r="B50" s="148" t="s">
        <v>322</v>
      </c>
      <c r="C50" s="145">
        <v>45641</v>
      </c>
      <c r="D50" s="145">
        <v>45641</v>
      </c>
      <c r="E50" s="145" t="s">
        <v>559</v>
      </c>
      <c r="F50" s="145" t="s">
        <v>559</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2024-10-29T06:48:35Z</dcterms:created>
  <dcterms:modified xsi:type="dcterms:W3CDTF">2025-03-31T05:45:01Z</dcterms:modified>
</cp:coreProperties>
</file>