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735" yWindow="73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C48" i="8" s="1"/>
  <c r="C57" i="8" s="1"/>
  <c r="C59" i="8"/>
  <c r="C60" i="8"/>
  <c r="C61" i="8"/>
  <c r="C62" i="8"/>
  <c r="C63" i="8"/>
  <c r="D47" i="8"/>
  <c r="D59" i="8" s="1"/>
  <c r="D63" i="8"/>
  <c r="E63" i="8"/>
  <c r="F63" i="8"/>
  <c r="G63" i="8"/>
  <c r="H63" i="8"/>
  <c r="I63" i="8"/>
  <c r="J63" i="8"/>
  <c r="K63" i="8"/>
  <c r="L63" i="8"/>
  <c r="M63" i="8"/>
  <c r="N63" i="8"/>
  <c r="O63" i="8"/>
  <c r="P63" i="8"/>
  <c r="Q63" i="8"/>
  <c r="R63" i="8"/>
  <c r="B48" i="8"/>
  <c r="B57" i="8" s="1"/>
  <c r="B65" i="8"/>
  <c r="B75" i="8" s="1"/>
  <c r="B68" i="8"/>
  <c r="B76" i="8"/>
  <c r="B81" i="8"/>
  <c r="C65" i="8"/>
  <c r="C75" i="8" s="1"/>
  <c r="C68" i="8"/>
  <c r="C76" i="8"/>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48" i="8"/>
  <c r="D57" i="8" s="1"/>
  <c r="D65" i="8"/>
  <c r="D75" i="8" s="1"/>
  <c r="D68" i="8"/>
  <c r="D76" i="8"/>
  <c r="D81" i="8"/>
  <c r="E65" i="8"/>
  <c r="E75" i="8" s="1"/>
  <c r="E68" i="8"/>
  <c r="E76" i="8" s="1"/>
  <c r="E81" i="8"/>
  <c r="F65" i="8"/>
  <c r="F75" i="8" s="1"/>
  <c r="F68" i="8"/>
  <c r="F76" i="8" s="1"/>
  <c r="F81" i="8"/>
  <c r="G65" i="8"/>
  <c r="G75" i="8" s="1"/>
  <c r="G68" i="8"/>
  <c r="G76" i="8"/>
  <c r="G81" i="8"/>
  <c r="H65" i="8"/>
  <c r="H75" i="8" s="1"/>
  <c r="H68" i="8"/>
  <c r="H76" i="8"/>
  <c r="H81" i="8"/>
  <c r="I65" i="8"/>
  <c r="I75" i="8" s="1"/>
  <c r="I68" i="8"/>
  <c r="I76" i="8" s="1"/>
  <c r="I81" i="8"/>
  <c r="J65" i="8"/>
  <c r="J75" i="8"/>
  <c r="J68" i="8"/>
  <c r="J76" i="8"/>
  <c r="J81" i="8"/>
  <c r="K65" i="8"/>
  <c r="K75" i="8" s="1"/>
  <c r="K68" i="8"/>
  <c r="K76" i="8"/>
  <c r="K81" i="8"/>
  <c r="L65" i="8"/>
  <c r="L75" i="8" s="1"/>
  <c r="L68" i="8"/>
  <c r="L76" i="8" s="1"/>
  <c r="L81" i="8"/>
  <c r="M65" i="8"/>
  <c r="M75" i="8"/>
  <c r="M68" i="8"/>
  <c r="M76" i="8" s="1"/>
  <c r="M81" i="8"/>
  <c r="N65" i="8"/>
  <c r="N75" i="8"/>
  <c r="N68" i="8"/>
  <c r="N76" i="8"/>
  <c r="N81" i="8"/>
  <c r="O65" i="8"/>
  <c r="O75" i="8" s="1"/>
  <c r="O68" i="8"/>
  <c r="O76" i="8"/>
  <c r="O81" i="8"/>
  <c r="P65" i="8"/>
  <c r="P75" i="8" s="1"/>
  <c r="P68" i="8"/>
  <c r="P76" i="8" s="1"/>
  <c r="P81" i="8"/>
  <c r="Q65" i="8"/>
  <c r="Q75" i="8"/>
  <c r="Q68" i="8"/>
  <c r="Q76" i="8" s="1"/>
  <c r="Q81" i="8"/>
  <c r="R65" i="8"/>
  <c r="R75" i="8" s="1"/>
  <c r="R68" i="8"/>
  <c r="R76" i="8" s="1"/>
  <c r="R81" i="8"/>
  <c r="S63" i="8"/>
  <c r="S65" i="8"/>
  <c r="S75" i="8" s="1"/>
  <c r="S68" i="8"/>
  <c r="S76" i="8"/>
  <c r="S81" i="8"/>
  <c r="T63" i="8"/>
  <c r="T65" i="8"/>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58" i="8" l="1"/>
  <c r="C78" i="8" s="1"/>
  <c r="E47" i="8"/>
  <c r="E66" i="8"/>
  <c r="F66" i="8" s="1"/>
  <c r="G66" i="8" s="1"/>
  <c r="H66" i="8" s="1"/>
  <c r="I66" i="8" s="1"/>
  <c r="J66" i="8" s="1"/>
  <c r="K66" i="8" s="1"/>
  <c r="L66" i="8" s="1"/>
  <c r="M66" i="8" s="1"/>
  <c r="N66" i="8" s="1"/>
  <c r="O66" i="8" s="1"/>
  <c r="P66" i="8" s="1"/>
  <c r="Q66" i="8" s="1"/>
  <c r="R66" i="8" s="1"/>
  <c r="S66" i="8" s="1"/>
  <c r="T66" i="8" s="1"/>
  <c r="U66" i="8" s="1"/>
  <c r="V66" i="8" s="1"/>
  <c r="W66" i="8" s="1"/>
  <c r="D62" i="8"/>
  <c r="D61" i="8"/>
  <c r="D60" i="8"/>
  <c r="D58" i="8" s="1"/>
  <c r="T75" i="8"/>
  <c r="D79" i="8"/>
  <c r="B79" i="8"/>
  <c r="C79" i="8"/>
  <c r="E60" i="8"/>
  <c r="B61" i="8"/>
  <c r="B60" i="8"/>
  <c r="D64" i="8" l="1"/>
  <c r="D67" i="8" s="1"/>
  <c r="D78" i="8"/>
  <c r="B58" i="8"/>
  <c r="B64" i="8" s="1"/>
  <c r="B67" i="8" s="1"/>
  <c r="C64" i="8"/>
  <c r="C67" i="8" s="1"/>
  <c r="C69" i="8" s="1"/>
  <c r="E59" i="8"/>
  <c r="E48" i="8"/>
  <c r="E57" i="8" s="1"/>
  <c r="E79" i="8" s="1"/>
  <c r="E61" i="8"/>
  <c r="E62" i="8"/>
  <c r="F47" i="8"/>
  <c r="B78" i="8"/>
  <c r="D74" i="8"/>
  <c r="D69" i="8"/>
  <c r="C74" i="8"/>
  <c r="F59" i="8" l="1"/>
  <c r="F62" i="8"/>
  <c r="F48" i="8"/>
  <c r="F57" i="8" s="1"/>
  <c r="F61" i="8"/>
  <c r="G47" i="8"/>
  <c r="F60" i="8"/>
  <c r="F58" i="8" s="1"/>
  <c r="E58" i="8"/>
  <c r="C70" i="8"/>
  <c r="C71" i="8"/>
  <c r="D70" i="8"/>
  <c r="D71" i="8" s="1"/>
  <c r="B74" i="8"/>
  <c r="B69" i="8"/>
  <c r="E64" i="8" l="1"/>
  <c r="E67" i="8" s="1"/>
  <c r="E78" i="8"/>
  <c r="G59" i="8"/>
  <c r="G60" i="8"/>
  <c r="G61" i="8"/>
  <c r="H47" i="8"/>
  <c r="G62" i="8"/>
  <c r="G48" i="8"/>
  <c r="G57" i="8" s="1"/>
  <c r="G79" i="8" s="1"/>
  <c r="F79" i="8"/>
  <c r="F64" i="8"/>
  <c r="F67" i="8" s="1"/>
  <c r="F78" i="8"/>
  <c r="B70" i="8"/>
  <c r="B71" i="8"/>
  <c r="F69" i="8" l="1"/>
  <c r="F74" i="8"/>
  <c r="H60" i="8"/>
  <c r="H48" i="8"/>
  <c r="H57" i="8" s="1"/>
  <c r="H61" i="8"/>
  <c r="I47" i="8"/>
  <c r="H62" i="8"/>
  <c r="H59" i="8"/>
  <c r="G58" i="8"/>
  <c r="G78" i="8" s="1"/>
  <c r="G64" i="8"/>
  <c r="G67" i="8" s="1"/>
  <c r="G74" i="8" s="1"/>
  <c r="E74" i="8"/>
  <c r="E69" i="8"/>
  <c r="E70" i="8" s="1"/>
  <c r="E71" i="8" s="1"/>
  <c r="B77" i="8"/>
  <c r="B82" i="8" s="1"/>
  <c r="C77" i="8"/>
  <c r="C82" i="8" s="1"/>
  <c r="C85" i="8" s="1"/>
  <c r="D77" i="8"/>
  <c r="D82" i="8" s="1"/>
  <c r="D85" i="8" s="1"/>
  <c r="H58" i="8" l="1"/>
  <c r="H79" i="8"/>
  <c r="H64" i="8"/>
  <c r="H67" i="8" s="1"/>
  <c r="H78" i="8"/>
  <c r="I61" i="8"/>
  <c r="J47" i="8"/>
  <c r="I62" i="8"/>
  <c r="I48" i="8"/>
  <c r="I57" i="8" s="1"/>
  <c r="I79" i="8" s="1"/>
  <c r="I59" i="8"/>
  <c r="I60" i="8"/>
  <c r="G69" i="8"/>
  <c r="G70" i="8" s="1"/>
  <c r="E77" i="8"/>
  <c r="E82" i="8" s="1"/>
  <c r="E85" i="8" s="1"/>
  <c r="F70" i="8"/>
  <c r="F71" i="8" s="1"/>
  <c r="B83" i="8"/>
  <c r="C83" i="8"/>
  <c r="C88" i="8" s="1"/>
  <c r="D83" i="8"/>
  <c r="B87" i="8"/>
  <c r="D87" i="8"/>
  <c r="C87" i="8"/>
  <c r="G71" i="8" l="1"/>
  <c r="E87" i="8"/>
  <c r="F87" i="8"/>
  <c r="I58" i="8"/>
  <c r="I78" i="8" s="1"/>
  <c r="E83" i="8"/>
  <c r="E88" i="8" s="1"/>
  <c r="J59" i="8"/>
  <c r="J60" i="8"/>
  <c r="J48" i="8"/>
  <c r="J57" i="8" s="1"/>
  <c r="K47" i="8"/>
  <c r="J62" i="8"/>
  <c r="J61" i="8"/>
  <c r="F77" i="8"/>
  <c r="F82" i="8" s="1"/>
  <c r="F85" i="8" s="1"/>
  <c r="H69" i="8"/>
  <c r="H74" i="8"/>
  <c r="B88" i="8"/>
  <c r="B85" i="8"/>
  <c r="B86" i="8" s="1"/>
  <c r="G77" i="8"/>
  <c r="G82" i="8" s="1"/>
  <c r="D88" i="8"/>
  <c r="K48" i="8" l="1"/>
  <c r="K57" i="8" s="1"/>
  <c r="K59" i="8"/>
  <c r="K60" i="8"/>
  <c r="K61" i="8"/>
  <c r="L47" i="8"/>
  <c r="K62" i="8"/>
  <c r="J79" i="8"/>
  <c r="J58" i="8"/>
  <c r="J78" i="8" s="1"/>
  <c r="I64" i="8"/>
  <c r="I67" i="8" s="1"/>
  <c r="H71" i="8"/>
  <c r="H70" i="8"/>
  <c r="F83" i="8"/>
  <c r="F88" i="8" s="1"/>
  <c r="G85" i="8"/>
  <c r="G87" i="8"/>
  <c r="G83" i="8"/>
  <c r="G88" i="8" s="1"/>
  <c r="C86" i="8"/>
  <c r="B89" i="8" s="1"/>
  <c r="H77" i="8"/>
  <c r="H82" i="8" s="1"/>
  <c r="H85" i="8" s="1"/>
  <c r="I69" i="8" l="1"/>
  <c r="I74" i="8"/>
  <c r="J64" i="8"/>
  <c r="J67" i="8" s="1"/>
  <c r="L61" i="8"/>
  <c r="M47" i="8"/>
  <c r="L62" i="8"/>
  <c r="L59" i="8"/>
  <c r="L60" i="8"/>
  <c r="L48" i="8"/>
  <c r="L57" i="8" s="1"/>
  <c r="K58" i="8"/>
  <c r="K78" i="8" s="1"/>
  <c r="K64" i="8"/>
  <c r="K67" i="8" s="1"/>
  <c r="K79" i="8"/>
  <c r="H83" i="8"/>
  <c r="H88" i="8" s="1"/>
  <c r="H87" i="8"/>
  <c r="C89" i="8"/>
  <c r="D86" i="8"/>
  <c r="K74" i="8" l="1"/>
  <c r="K69" i="8"/>
  <c r="K70" i="8" s="1"/>
  <c r="K71" i="8" s="1"/>
  <c r="L79" i="8"/>
  <c r="L58" i="8"/>
  <c r="L64" i="8" s="1"/>
  <c r="L67" i="8" s="1"/>
  <c r="M61" i="8"/>
  <c r="N47" i="8"/>
  <c r="M62" i="8"/>
  <c r="M59" i="8"/>
  <c r="M48" i="8"/>
  <c r="M57" i="8" s="1"/>
  <c r="M79" i="8" s="1"/>
  <c r="M60" i="8"/>
  <c r="J74" i="8"/>
  <c r="J69" i="8"/>
  <c r="J70" i="8" s="1"/>
  <c r="J71" i="8" s="1"/>
  <c r="I70" i="8"/>
  <c r="I77" i="8" s="1"/>
  <c r="I82" i="8" s="1"/>
  <c r="D89" i="8"/>
  <c r="E86" i="8"/>
  <c r="I83" i="8"/>
  <c r="I88" i="8" s="1"/>
  <c r="J77" i="8"/>
  <c r="J82" i="8" s="1"/>
  <c r="J83" i="8" s="1"/>
  <c r="J88" i="8" s="1"/>
  <c r="K77" i="8"/>
  <c r="K82" i="8" s="1"/>
  <c r="K85" i="8" s="1"/>
  <c r="L74" i="8" l="1"/>
  <c r="L69" i="8"/>
  <c r="L70" i="8" s="1"/>
  <c r="K87" i="8"/>
  <c r="N62" i="8"/>
  <c r="N59" i="8"/>
  <c r="N60" i="8"/>
  <c r="N48" i="8"/>
  <c r="N57" i="8" s="1"/>
  <c r="N61" i="8"/>
  <c r="O47" i="8"/>
  <c r="M58" i="8"/>
  <c r="M64" i="8" s="1"/>
  <c r="M67" i="8" s="1"/>
  <c r="M78" i="8"/>
  <c r="L78" i="8"/>
  <c r="I85" i="8"/>
  <c r="I87" i="8"/>
  <c r="I71" i="8"/>
  <c r="L77" i="8"/>
  <c r="L82" i="8" s="1"/>
  <c r="L71" i="8"/>
  <c r="E89" i="8"/>
  <c r="F86" i="8"/>
  <c r="K83" i="8"/>
  <c r="K88" i="8" s="1"/>
  <c r="J85" i="8"/>
  <c r="L83" i="8"/>
  <c r="L88" i="8" s="1"/>
  <c r="J87" i="8"/>
  <c r="M69" i="8" l="1"/>
  <c r="M74" i="8"/>
  <c r="O59" i="8"/>
  <c r="O60" i="8"/>
  <c r="O61" i="8"/>
  <c r="O62" i="8"/>
  <c r="O48" i="8"/>
  <c r="O57" i="8" s="1"/>
  <c r="P47" i="8"/>
  <c r="N79" i="8"/>
  <c r="N58" i="8"/>
  <c r="N64" i="8" s="1"/>
  <c r="N67" i="8" s="1"/>
  <c r="F89" i="8"/>
  <c r="G86" i="8"/>
  <c r="L85" i="8"/>
  <c r="L87" i="8"/>
  <c r="N74" i="8" l="1"/>
  <c r="N69" i="8"/>
  <c r="N70" i="8" s="1"/>
  <c r="N71" i="8" s="1"/>
  <c r="O79" i="8"/>
  <c r="N78" i="8"/>
  <c r="P59" i="8"/>
  <c r="P60" i="8"/>
  <c r="P48" i="8"/>
  <c r="P57" i="8" s="1"/>
  <c r="P61" i="8"/>
  <c r="Q47" i="8"/>
  <c r="P62" i="8"/>
  <c r="O58" i="8"/>
  <c r="O78" i="8" s="1"/>
  <c r="M70" i="8"/>
  <c r="M77" i="8" s="1"/>
  <c r="M82" i="8" s="1"/>
  <c r="M71" i="8"/>
  <c r="N77" i="8"/>
  <c r="N82" i="8" s="1"/>
  <c r="G89" i="8"/>
  <c r="H86" i="8"/>
  <c r="M85" i="8" l="1"/>
  <c r="M87" i="8"/>
  <c r="M83" i="8"/>
  <c r="M88" i="8" s="1"/>
  <c r="Q61" i="8"/>
  <c r="R47" i="8"/>
  <c r="Q48" i="8"/>
  <c r="Q57" i="8" s="1"/>
  <c r="Q59" i="8"/>
  <c r="Q60" i="8"/>
  <c r="Q62" i="8"/>
  <c r="P79" i="8"/>
  <c r="P64" i="8"/>
  <c r="P67" i="8" s="1"/>
  <c r="P78" i="8"/>
  <c r="P58" i="8"/>
  <c r="O64" i="8"/>
  <c r="O67" i="8" s="1"/>
  <c r="N85" i="8"/>
  <c r="N83" i="8"/>
  <c r="N87" i="8"/>
  <c r="H89" i="8"/>
  <c r="I86" i="8"/>
  <c r="P74" i="8" l="1"/>
  <c r="P69" i="8"/>
  <c r="Q58" i="8"/>
  <c r="Q79" i="8"/>
  <c r="Q64" i="8"/>
  <c r="Q67" i="8" s="1"/>
  <c r="Q78" i="8"/>
  <c r="R62" i="8"/>
  <c r="R59" i="8"/>
  <c r="R61" i="8"/>
  <c r="B32" i="8" s="1"/>
  <c r="R48" i="8"/>
  <c r="R57" i="8" s="1"/>
  <c r="S47" i="8"/>
  <c r="R60" i="8"/>
  <c r="B29" i="8" s="1"/>
  <c r="O74" i="8"/>
  <c r="O69" i="8"/>
  <c r="N88" i="8"/>
  <c r="I89" i="8"/>
  <c r="J86" i="8"/>
  <c r="S62" i="8" l="1"/>
  <c r="S59" i="8"/>
  <c r="S60" i="8"/>
  <c r="T47" i="8"/>
  <c r="S48" i="8"/>
  <c r="S57" i="8" s="1"/>
  <c r="S61" i="8"/>
  <c r="R79" i="8"/>
  <c r="R58" i="8"/>
  <c r="B26" i="8" s="1"/>
  <c r="Q74" i="8"/>
  <c r="Q69" i="8"/>
  <c r="Q70" i="8" s="1"/>
  <c r="Q77" i="8" s="1"/>
  <c r="Q82" i="8" s="1"/>
  <c r="Q85" i="8" s="1"/>
  <c r="O70" i="8"/>
  <c r="O77" i="8" s="1"/>
  <c r="O82" i="8" s="1"/>
  <c r="O71" i="8"/>
  <c r="P70" i="8"/>
  <c r="P77" i="8" s="1"/>
  <c r="P82" i="8" s="1"/>
  <c r="P85" i="8" s="1"/>
  <c r="P71" i="8"/>
  <c r="J89" i="8"/>
  <c r="K86" i="8"/>
  <c r="Q71" i="8" l="1"/>
  <c r="R64" i="8"/>
  <c r="R67" i="8" s="1"/>
  <c r="R78" i="8"/>
  <c r="Q83" i="8"/>
  <c r="Q87" i="8"/>
  <c r="S79" i="8"/>
  <c r="S64" i="8"/>
  <c r="S67" i="8" s="1"/>
  <c r="T62" i="8"/>
  <c r="T59" i="8"/>
  <c r="T60" i="8"/>
  <c r="U47" i="8"/>
  <c r="T48" i="8"/>
  <c r="T57" i="8" s="1"/>
  <c r="T61" i="8"/>
  <c r="S58" i="8"/>
  <c r="S78" i="8" s="1"/>
  <c r="O85" i="8"/>
  <c r="O83" i="8"/>
  <c r="O88" i="8" s="1"/>
  <c r="O87" i="8"/>
  <c r="P83" i="8"/>
  <c r="P88" i="8" s="1"/>
  <c r="P87" i="8"/>
  <c r="K89" i="8"/>
  <c r="L86" i="8"/>
  <c r="S74" i="8" l="1"/>
  <c r="S69" i="8"/>
  <c r="S70" i="8" s="1"/>
  <c r="T79" i="8"/>
  <c r="U62" i="8"/>
  <c r="U59" i="8"/>
  <c r="U60" i="8"/>
  <c r="V47" i="8"/>
  <c r="U48" i="8"/>
  <c r="U57" i="8" s="1"/>
  <c r="U79" i="8" s="1"/>
  <c r="U61" i="8"/>
  <c r="T58" i="8"/>
  <c r="T78" i="8" s="1"/>
  <c r="Q88" i="8"/>
  <c r="R69" i="8"/>
  <c r="R74" i="8"/>
  <c r="L89" i="8"/>
  <c r="M86" i="8"/>
  <c r="S71" i="8"/>
  <c r="U58" i="8" l="1"/>
  <c r="U64" i="8" s="1"/>
  <c r="U67" i="8" s="1"/>
  <c r="V62" i="8"/>
  <c r="V59" i="8"/>
  <c r="V48" i="8"/>
  <c r="V57" i="8" s="1"/>
  <c r="V61" i="8"/>
  <c r="V60" i="8"/>
  <c r="W47" i="8"/>
  <c r="U78" i="8"/>
  <c r="T64" i="8"/>
  <c r="T67" i="8" s="1"/>
  <c r="R70" i="8"/>
  <c r="R77" i="8" s="1"/>
  <c r="R82" i="8" s="1"/>
  <c r="R71" i="8"/>
  <c r="S77" i="8"/>
  <c r="S82" i="8" s="1"/>
  <c r="S85" i="8" s="1"/>
  <c r="M89" i="8"/>
  <c r="N86" i="8"/>
  <c r="R85" i="8" l="1"/>
  <c r="R87" i="8"/>
  <c r="R83" i="8"/>
  <c r="R88" i="8" s="1"/>
  <c r="S83" i="8"/>
  <c r="S88" i="8" s="1"/>
  <c r="S87" i="8"/>
  <c r="T69" i="8"/>
  <c r="T74" i="8"/>
  <c r="W62" i="8"/>
  <c r="W59" i="8"/>
  <c r="W60" i="8"/>
  <c r="W61" i="8"/>
  <c r="W48" i="8"/>
  <c r="W57" i="8" s="1"/>
  <c r="W79" i="8" s="1"/>
  <c r="V79" i="8"/>
  <c r="V58" i="8"/>
  <c r="V64" i="8" s="1"/>
  <c r="V67" i="8" s="1"/>
  <c r="U74" i="8"/>
  <c r="U69" i="8"/>
  <c r="U70" i="8" s="1"/>
  <c r="N89" i="8"/>
  <c r="O86" i="8"/>
  <c r="V74" i="8" l="1"/>
  <c r="V69" i="8"/>
  <c r="V70" i="8" s="1"/>
  <c r="V78" i="8"/>
  <c r="W58" i="8"/>
  <c r="W64" i="8" s="1"/>
  <c r="W67" i="8" s="1"/>
  <c r="T70" i="8"/>
  <c r="T77" i="8" s="1"/>
  <c r="T82" i="8" s="1"/>
  <c r="T71" i="8"/>
  <c r="U71" i="8"/>
  <c r="W78" i="8"/>
  <c r="V71" i="8"/>
  <c r="O89" i="8"/>
  <c r="P86" i="8"/>
  <c r="T85" i="8" l="1"/>
  <c r="T87" i="8"/>
  <c r="T83" i="8"/>
  <c r="T88" i="8" s="1"/>
  <c r="U77" i="8"/>
  <c r="U82" i="8" s="1"/>
  <c r="W74" i="8"/>
  <c r="W69" i="8"/>
  <c r="V77" i="8"/>
  <c r="V82" i="8" s="1"/>
  <c r="V85" i="8" s="1"/>
  <c r="P89" i="8"/>
  <c r="Q86" i="8"/>
  <c r="V83" i="8" l="1"/>
  <c r="U85" i="8"/>
  <c r="V87" i="8"/>
  <c r="W70" i="8"/>
  <c r="W77" i="8" s="1"/>
  <c r="W71" i="8"/>
  <c r="W82" i="8"/>
  <c r="U87" i="8"/>
  <c r="U83" i="8"/>
  <c r="U88" i="8" s="1"/>
  <c r="W83" i="8"/>
  <c r="W88" i="8" s="1"/>
  <c r="Q89" i="8"/>
  <c r="R86" i="8"/>
  <c r="W87" i="8" l="1"/>
  <c r="W85" i="8"/>
  <c r="V88" i="8"/>
  <c r="G26" i="8" s="1"/>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<sst xmlns="http://schemas.openxmlformats.org/spreadsheetml/2006/main" count="1098" uniqueCount="563">
  <si>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</si>
  <si>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</si>
  <si>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</si>
  <si>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</si>
  <si>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</si>
  <si>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</si>
  <si>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O_Ч2_86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</si>
  <si>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</si>
  <si>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</si>
  <si>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</si>
  <si>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</si>
  <si>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</si>
  <si>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</si>
  <si>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</si>
  <si>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</si>
  <si>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</si>
  <si>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</si>
  <si>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</si>
  <si>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</si>
  <si>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</si>
  <si>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</si>
  <si>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</si>
  <si>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</si>
  <si>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</si>
  <si>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</si>
  <si>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</si>
  <si>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</si>
  <si>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</si>
  <si>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</si>
  <si>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</si>
  <si>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</si>
  <si>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</si>
  <si>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</si>
  <si>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</si>
  <si>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</si>
  <si>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</si>
  <si>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</si>
  <si>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</si>
  <si>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</si>
  <si>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</si>
  <si>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</si>
  <si>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</si>
  <si>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</si>
  <si>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</si>
  <si>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</si>
  <si>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</si>
  <si>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</si>
  <si>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</si>
  <si>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</si>
  <si>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</si>
  <si>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</si>
  <si>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</si>
  <si>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</si>
  <si>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</si>
  <si>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</si>
  <si>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</si>
  <si>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</si>
  <si>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</si>
  <si>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</si>
  <si>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</si>
  <si>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</si>
  <si>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</si>
  <si>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</si>
  <si>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</si>
  <si>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</si>
  <si>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</si>
  <si>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</si>
  <si>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</si>
  <si>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</si>
  <si>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</si>
  <si>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</si>
  <si>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</si>
  <si>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</si>
  <si>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</si>
  <si>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</si>
  <si>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</si>
  <si>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</si>
  <si>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</si>
  <si>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</si>
  <si>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</si>
  <si>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</si>
  <si>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</si>
  <si>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</si>
  <si>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</si>
  <si>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</si>
  <si>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</si>
  <si>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</si>
  <si>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</si>
  <si>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</si>
  <si>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</si>
  <si>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</si>
  <si>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</si>
  <si>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</si>
  <si>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</si>
  <si>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</si>
  <si>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</si>
  <si>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</si>
  <si>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</si>
  <si>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</si>
  <si>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</si>
  <si>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</si>
  <si>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</si>
  <si>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</si>
  <si>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</si>
  <si>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</si>
  <si>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</si>
  <si>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</si>
  <si>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</si>
  <si>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</si>
  <si>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</si>
  <si>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</si>
  <si>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</si>
  <si>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</si>
  <si>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</si>
  <si>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</si>
  <si>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</si>
  <si>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</si>
  <si>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</si>
  <si>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</si>
  <si>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</si>
  <si>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</si>
  <si>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</si>
  <si>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</si>
  <si>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</si>
  <si>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</si>
  <si>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</si>
  <si>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</si>
  <si>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</si>
  <si>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</si>
  <si>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</si>
  <si>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</si>
  <si>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</si>
  <si>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</si>
  <si>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</si>
  <si>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</si>
  <si>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</si>
  <si>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</si>
  <si>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</si>
  <si>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</si>
  <si>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</si>
  <si>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</si>
  <si>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</si>
  <si>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</si>
  <si>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</si>
  <si>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</si>
  <si>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</si>
  <si>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</si>
  <si>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</si>
  <si>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</si>
  <si>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</si>
  <si>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</si>
  <si>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</si>
  <si>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</si>
  <si>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</si>
  <si>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</si>
  <si>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</si>
  <si>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</si>
  <si>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</si>
  <si>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</si>
  <si>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</si>
  <si>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</si>
  <si>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</si>
  <si>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</si>
  <si>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</si>
  <si>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</si>
  <si>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</si>
  <si>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</si>
  <si>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</si>
  <si>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</si>
  <si>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</si>
  <si>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</si>
  <si>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</si>
  <si>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</si>
  <si>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</si>
  <si>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</si>
  <si>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</si>
  <si>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</si>
  <si>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</si>
  <si>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</si>
  <si>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</si>
  <si>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</si>
  <si>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</si>
  <si>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</si>
  <si>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</si>
  <si>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</si>
  <si>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</si>
  <si>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</si>
  <si>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</si>
  <si>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</si>
  <si>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</si>
  <si>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</si>
  <si>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</si>
  <si>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</si>
  <si>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</si>
  <si>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</si>
  <si>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</si>
  <si>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</si>
  <si>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</si>
  <si>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</si>
  <si>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</si>
  <si>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</si>
  <si>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</si>
  <si>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</si>
  <si>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</si>
  <si>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</si>
  <si>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</si>
  <si>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</si>
  <si>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</si>
  <si>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</si>
  <si>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</si>
  <si>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</si>
  <si>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</si>
  <si>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</si>
  <si>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</si>
  <si>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</si>
  <si>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</si>
  <si>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</si>
  <si>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</si>
  <si>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</si>
  <si>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</si>
  <si>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</si>
  <si>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</si>
  <si>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</si>
  <si>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</si>
  <si>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</si>
  <si>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</si>
  <si>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</si>
  <si>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</si>
  <si>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</si>
  <si>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</si>
  <si>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</si>
  <si>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</si>
  <si>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</si>
  <si>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</si>
  <si>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</si>
  <si>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</si>
  <si>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</si>
  <si>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</si>
  <si>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</si>
  <si>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</si>
  <si>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</si>
  <si>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</si>
  <si>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</si>
  <si>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</si>
  <si>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</si>
  <si>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</si>
  <si>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</si>
  <si>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</si>
  <si>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</si>
  <si>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</si>
  <si>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</si>
  <si>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</si>
  <si>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</si>
  <si>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</si>
  <si>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</si>
  <si>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</si>
  <si>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</si>
  <si>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</si>
  <si>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</si>
  <si>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</si>
  <si>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</si>
  <si>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</si>
  <si>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</si>
  <si>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</si>
  <si>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</si>
  <si>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</si>
  <si>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</si>
  <si>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</si>
  <si>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</si>
  <si>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</si>
  <si>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</si>
  <si>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</si>
  <si>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</si>
  <si>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</si>
  <si>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</si>
  <si>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</si>
  <si>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</si>
  <si>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</si>
  <si>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</si>
  <si>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</si>
  <si>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</si>
  <si>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</si>
  <si>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</si>
  <si>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</si>
  <si>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</si>
  <si>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</si>
  <si>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</si>
  <si>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</si>
  <si>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</si>
  <si>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</si>
  <si>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</si>
  <si>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</si>
  <si>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</si>
  <si>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</si>
  <si>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</si>
  <si>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</si>
  <si>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</si>
  <si>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</si>
  <si>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</si>
  <si>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</si>
  <si>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</si>
  <si>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</si>
  <si>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</si>
  <si>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</si>
  <si>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</si>
  <si>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</si>
  <si>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</si>
  <si>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</si>
  <si>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</si>
  <si>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</si>
  <si>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</si>
  <si>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</si>
  <si>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</si>
  <si>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</si>
  <si>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</si>
  <si>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</si>
  <si>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</si>
  <si>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</si>
  <si>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</si>
  <si>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</si>
  <si>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</si>
  <si>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</si>
  <si>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</si>
  <si>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</si>
  <si>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</si>
  <si>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</si>
  <si>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</si>
  <si>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</si>
  <si>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</si>
  <si>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</si>
  <si>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</si>
  <si>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</si>
  <si>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</si>
  <si>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</si>
  <si>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</si>
  <si>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</si>
  <si>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</si>
  <si>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</si>
  <si>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</si>
  <si>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</si>
  <si>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</si>
  <si>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</si>
  <si>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</si>
  <si>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</si>
  <si>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</si>
  <si>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</si>
  <si>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</si>
  <si>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</si>
  <si>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</si>
  <si>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</si>
  <si>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</si>
  <si>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</si>
  <si>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</si>
  <si>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</si>
  <si>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</si>
  <si>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</si>
  <si>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</si>
  <si>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</si>
  <si>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</si>
  <si>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</si>
  <si>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</si>
  <si>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</si>
  <si>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</si>
  <si>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</si>
  <si>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</si>
  <si>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</si>
  <si>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</si>
  <si>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</si>
  <si>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</si>
  <si>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</si>
  <si>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</si>
  <si>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</si>
  <si>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</si>
  <si>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</si>
  <si>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</si>
  <si>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</si>
  <si>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</si>
  <si>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</si>
  <si>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</si>
  <si>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</si>
  <si>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</si>
  <si>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</si>
  <si>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</si>
  <si>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</si>
  <si>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</si>
  <si>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</si>
  <si>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</si>
  <si>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</si>
  <si>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</si>
  <si>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</si>
  <si>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</si>
  <si>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</si>
  <si>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</si>
  <si>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</si>
  <si>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</si>
  <si>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</si>
  <si>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</si>
  <si>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</si>
  <si>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</si>
  <si>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</si>
  <si>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</si>
  <si>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</si>
  <si>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</si>
  <si>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</si>
  <si>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</si>
  <si>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</si>
  <si>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</si>
  <si>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</si>
  <si>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</si>
  <si>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</si>
  <si>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</si>
  <si>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</si>
  <si>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</si>
  <si>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</si>
  <si>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</si>
  <si>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</si>
  <si>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</si>
  <si>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</si>
  <si>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</si>
  <si>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</si>
  <si>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</si>
  <si>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</si>
  <si>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</si>
  <si>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</si>
  <si>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</si>
  <si>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</si>
  <si>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</si>
  <si>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</si>
  <si>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</si>
  <si>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</si>
  <si>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</si>
  <si>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</si>
  <si>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</si>
  <si>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</si>
  <si>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</si>
  <si>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</si>
  <si>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</si>
  <si>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</si>
  <si>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</si>
  <si>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</si>
  <si>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</si>
  <si>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</si>
  <si>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</si>
  <si>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</si>
  <si>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</si>
  <si>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</si>
  <si>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</si>
  <si>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</si>
  <si>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</si>
  <si>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</si>
  <si>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</si>
  <si>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</si>
  <si>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</si>
  <si>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</si>
  <si>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</si>
  <si>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</si>
  <si>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</si>
  <si>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</si>
  <si>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</si>
  <si>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</si>
  <si>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</si>
  <si>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</si>
  <si>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</si>
  <si>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</si>
  <si>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</si>
  <si>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</si>
  <si>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</si>
  <si>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</si>
  <si>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</si>
  <si>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</si>
  <si>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</si>
  <si>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</si>
  <si>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</si>
  <si>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</si>
  <si>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</si>
  <si>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</si>
  <si>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</si>
  <si>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</si>
  <si>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</si>
  <si>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</si>
  <si>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</si>
  <si>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</si>
  <si>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</si>
  <si>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</si>
  <si>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</si>
  <si>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</si>
  <si>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</si>
  <si>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</si>
  <si>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</si>
  <si>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</si>
  <si>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</si>
  <si>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</si>
  <si>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</si>
  <si>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</si>
  <si>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</si>
  <si>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</si>
  <si>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</si>
  <si>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</si>
  <si>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</si>
  <si>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</si>
  <si>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</si>
  <si>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</si>
  <si>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</si>
  <si>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</si>
  <si>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</si>
  <si>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</si>
  <si>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</si>
  <si>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</si>
  <si>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</si>
  <si>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</si>
  <si>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</si>
  <si>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</si>
  <si>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</si>
  <si>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</si>
  <si>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</si>
  <si>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</si>
  <si>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</si>
  <si>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</si>
  <si>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</si>
  <si>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</si>
  <si>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</si>
  <si>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ТП№114</t>
  </si>
  <si>
    <t>ТМЗ-250/10/0,4</t>
  </si>
  <si>
    <t>ТМГ-250/10/0,4</t>
  </si>
  <si>
    <t>Силовой Тр-р №1 10/0,4</t>
  </si>
  <si>
    <t>АТО_O_Ч2_86 № 87 18.01.2024 ПО "ЧЭС" ПКГУП "КЭС"</t>
  </si>
  <si>
    <t>Замена силовых трансформаторов</t>
  </si>
  <si>
    <t>ТМ-400/10/0,4</t>
  </si>
  <si>
    <t>ТМГ-400/10/0,4</t>
  </si>
  <si>
    <t>Силовой Тр-р №2 10/0,4</t>
  </si>
  <si>
    <t>не требутся</t>
  </si>
  <si>
    <t>ПКГУП "КЭС"</t>
  </si>
  <si>
    <t>Модернизация</t>
  </si>
  <si>
    <t>закупка не проведена</t>
  </si>
  <si>
    <t>Модернизация ТП№114 (замена силового трансформатора №1 ТМЗ-250 кВА на ТМГ-250 кВА, замена силового трансформатора №2  ТМ-400 кВА на ТМГ-400 кВА), г. Чернушка, ул. Парковая</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</si>
  <si>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</si>
  <si>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</si>
  <si>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</si>
  <si>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</si>
  <si>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</si>
  <si>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</si>
  <si>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</si>
  <si>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</si>
  <si>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</si>
  <si>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</si>
  <si>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</si>
  <si>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</si>
  <si>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</si>
  <si>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</si>
  <si>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</si>
  <si>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</si>
  <si>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устаревших силовых трансформаторов, ремонт которого нецелесообразен. Замена силового трансформатора №1 10 кВ 1990 года выпуска  на трансформатор с пониженными потерями, срок службы 34 года; Замена силового трансформатора №2 10 кВ 1988 года выпуска  на трансформатор с пониженными потерями, срок службы 36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</si>
  <si>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</si>
  <si>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</si>
  <si>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2025 год</t>
  </si>
  <si>
    <t>0,52 млн руб с НДС</t>
  </si>
  <si>
    <t>0,43 млн руб без НДС</t>
  </si>
  <si>
    <t>МВ×А-0,65;км ЛЭП-0;т.у.-0;шт.-0</t>
  </si>
  <si>
    <t>З</t>
  </si>
  <si>
    <t>Реконструкция</t>
  </si>
  <si>
    <t>Сметный расчет счетоимости</t>
  </si>
  <si>
    <t>01.12.2027</t>
  </si>
  <si>
    <t>15.12.2027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</si>
</sst>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2570520.4803098808</c:v>
                </c:pt>
                <c:pt idx="3">
                  <c:v>4313795.3828229439</c:v>
                </c:pt>
                <c:pt idx="4">
                  <c:v>6227283.0732347928</c:v>
                </c:pt>
                <c:pt idx="5">
                  <c:v>8327938.6410021707</c:v>
                </c:pt>
                <c:pt idx="6">
                  <c:v>10634429.808937278</c:v>
                </c:pt>
                <c:pt idx="7">
                  <c:v>13167312.00434096</c:v>
                </c:pt>
                <c:pt idx="8">
                  <c:v>15949221.506665144</c:v>
                </c:pt>
                <c:pt idx="9">
                  <c:v>19005088.553586587</c:v>
                </c:pt>
                <c:pt idx="10">
                  <c:v>22362372.484599113</c:v>
                </c:pt>
                <c:pt idx="11">
                  <c:v>26051321.219236422</c:v>
                </c:pt>
                <c:pt idx="12">
                  <c:v>30105257.608020712</c:v>
                </c:pt>
                <c:pt idx="13">
                  <c:v>34560895.460625798</c:v>
                </c:pt>
                <c:pt idx="14">
                  <c:v>39458688.35023728</c:v>
                </c:pt>
                <c:pt idx="15">
                  <c:v>44843214.61866238</c:v>
                </c:pt>
                <c:pt idx="16">
                  <c:v>50763602.366680585</c:v>
                </c:pt>
              </c:numCache>
            </c:numRef>
          </c:val>
          <c:smooth val="0"/>
          <c:extLst>
            <c:ext xmlns:c16="http://schemas.microsoft.com/office/drawing/2014/chart" uri="{C3380CC4-5D6E-409C-BE32-E72D297353CC}">
              <c16:uniqueId val="{00000000-2E4E-438D-AB65-3767B720F312}"/>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1409863.0313585601</c:v>
                </c:pt>
                <c:pt idx="3">
                  <c:v>1365239.9581118831</c:v>
                </c:pt>
                <c:pt idx="4">
                  <c:v>1326142.9543563053</c:v>
                </c:pt>
                <c:pt idx="5">
                  <c:v>1288371.4001156867</c:v>
                </c:pt>
                <c:pt idx="6">
                  <c:v>1251870.9986917523</c:v>
                </c:pt>
                <c:pt idx="7">
                  <c:v>1216590.2462579168</c:v>
                </c:pt>
                <c:pt idx="8">
                  <c:v>1182480.2439014278</c:v>
                </c:pt>
                <c:pt idx="9">
                  <c:v>1149494.5258115495</c:v>
                </c:pt>
                <c:pt idx="10">
                  <c:v>1117588.9019929231</c:v>
                </c:pt>
                <c:pt idx="11">
                  <c:v>1086721.314058766</c:v>
                </c:pt>
                <c:pt idx="12">
                  <c:v>1056851.7028144731</c:v>
                </c:pt>
                <c:pt idx="13">
                  <c:v>1027941.8864806721</c:v>
                </c:pt>
                <c:pt idx="14">
                  <c:v>999955.44852787757</c:v>
                </c:pt>
                <c:pt idx="15">
                  <c:v>972857.63420426159</c:v>
                </c:pt>
                <c:pt idx="16">
                  <c:v>946615.25493530137</c:v>
                </c:pt>
              </c:numCache>
            </c:numRef>
          </c:val>
          <c:smooth val="0"/>
          <c:extLst>
            <c:ext xmlns:c16="http://schemas.microsoft.com/office/drawing/2014/chart" uri="{C3380CC4-5D6E-409C-BE32-E72D297353CC}">
              <c16:uniqueId val="{00000001-2E4E-438D-AB65-3767B720F312}"/>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554</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534</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548</v>
      </c>
    </row>
    <row r="41" spans="1:24" ht="63" x14ac:dyDescent="0.25">
      <c r="A41" s="18" t="s">
        <v>47</v>
      </c>
      <c r="B41" s="24" t="s">
        <v>48</v>
      </c>
      <c r="C41" s="17" t="s">
        <v>549</v>
      </c>
    </row>
    <row r="42" spans="1:24" ht="47.25" x14ac:dyDescent="0.25">
      <c r="A42" s="18" t="s">
        <v>49</v>
      </c>
      <c r="B42" s="24" t="s">
        <v>50</v>
      </c>
      <c r="C42" s="17" t="s">
        <v>549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550</v>
      </c>
    </row>
    <row r="47" spans="1:24" ht="18.75" customHeight="1" x14ac:dyDescent="0.25">
      <c r="A47" s="21"/>
      <c r="B47" s="22"/>
      <c r="C47" s="23"/>
    </row>
    <row r="48" spans="1:24" ht="31.5" x14ac:dyDescent="0.25">
      <c r="A48" s="18" t="s">
        <v>59</v>
      </c>
      <c r="B48" s="24" t="s">
        <v>60</v>
      </c>
      <c r="C48" s="25" t="s">
        <v>555</v>
      </c>
    </row>
    <row r="49" spans="1:3" ht="31.5" x14ac:dyDescent="0.25">
      <c r="A49" s="18" t="s">
        <v>61</v>
      </c>
      <c r="B49" s="24" t="s">
        <v>62</v>
      </c>
      <c r="C49" s="26" t="s">
        <v>556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O_Ч2_86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1.6466598835695967</v>
      </c>
      <c r="D24" s="196">
        <v>0</v>
      </c>
      <c r="E24" s="196">
        <v>0</v>
      </c>
      <c r="F24" s="197">
        <v>0</v>
      </c>
      <c r="G24" s="196">
        <v>0</v>
      </c>
      <c r="H24" s="196">
        <v>0</v>
      </c>
      <c r="I24" s="196">
        <v>0</v>
      </c>
      <c r="J24" s="196">
        <v>0</v>
      </c>
      <c r="K24" s="196">
        <v>0</v>
      </c>
      <c r="L24" s="196">
        <v>0</v>
      </c>
      <c r="M24" s="196">
        <v>0</v>
      </c>
      <c r="N24" s="196">
        <v>0</v>
      </c>
      <c r="O24" s="196">
        <v>0</v>
      </c>
      <c r="P24" s="196">
        <v>0</v>
      </c>
      <c r="Q24" s="196">
        <v>0</v>
      </c>
      <c r="R24" s="196">
        <v>0</v>
      </c>
      <c r="S24" s="196">
        <v>0</v>
      </c>
      <c r="T24" s="196">
        <v>1.6466598835695967</v>
      </c>
      <c r="U24" s="196">
        <v>4</v>
      </c>
      <c r="V24" s="196">
        <v>0</v>
      </c>
      <c r="W24" s="196">
        <v>0</v>
      </c>
      <c r="X24" s="196">
        <v>0</v>
      </c>
      <c r="Y24" s="196">
        <v>0</v>
      </c>
      <c r="Z24" s="196">
        <v>0</v>
      </c>
      <c r="AA24" s="196">
        <v>0</v>
      </c>
      <c r="AB24" s="196">
        <v>0</v>
      </c>
      <c r="AC24" s="196">
        <v>0</v>
      </c>
      <c r="AD24" s="196">
        <v>0</v>
      </c>
      <c r="AE24" s="198">
        <v>0</v>
      </c>
      <c r="AF24" s="199">
        <v>1.6466598835695967</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1.6466598835695967</v>
      </c>
      <c r="D27" s="26">
        <v>0</v>
      </c>
      <c r="E27" s="26">
        <v>0</v>
      </c>
      <c r="F27" s="203">
        <v>0</v>
      </c>
      <c r="G27" s="26">
        <v>0</v>
      </c>
      <c r="H27" s="26">
        <v>0</v>
      </c>
      <c r="I27" s="26">
        <v>0</v>
      </c>
      <c r="J27" s="26">
        <v>0</v>
      </c>
      <c r="K27" s="26">
        <v>0</v>
      </c>
      <c r="L27" s="26">
        <v>0</v>
      </c>
      <c r="M27" s="26">
        <v>0</v>
      </c>
      <c r="N27" s="26">
        <v>0</v>
      </c>
      <c r="O27" s="26">
        <v>0</v>
      </c>
      <c r="P27" s="26">
        <v>0</v>
      </c>
      <c r="Q27" s="26">
        <v>0</v>
      </c>
      <c r="R27" s="26">
        <v>0</v>
      </c>
      <c r="S27" s="26">
        <v>0</v>
      </c>
      <c r="T27" s="26">
        <v>1.6466598835695967</v>
      </c>
      <c r="U27" s="26">
        <v>4</v>
      </c>
      <c r="V27" s="26">
        <v>0</v>
      </c>
      <c r="W27" s="26">
        <v>0</v>
      </c>
      <c r="X27" s="200">
        <v>0</v>
      </c>
      <c r="Y27" s="200">
        <v>0</v>
      </c>
      <c r="Z27" s="26">
        <v>0</v>
      </c>
      <c r="AA27" s="26">
        <v>0</v>
      </c>
      <c r="AB27" s="26">
        <v>0</v>
      </c>
      <c r="AC27" s="26">
        <v>0</v>
      </c>
      <c r="AD27" s="26">
        <v>0</v>
      </c>
      <c r="AE27" s="204">
        <v>0</v>
      </c>
      <c r="AF27" s="205">
        <v>1.6466598835695967</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1.3722165696413307</v>
      </c>
      <c r="D30" s="200">
        <v>0</v>
      </c>
      <c r="E30" s="200">
        <v>0</v>
      </c>
      <c r="F30" s="200">
        <v>0</v>
      </c>
      <c r="G30" s="200">
        <v>0</v>
      </c>
      <c r="H30" s="200">
        <v>0</v>
      </c>
      <c r="I30" s="200">
        <v>0</v>
      </c>
      <c r="J30" s="200">
        <v>0</v>
      </c>
      <c r="K30" s="200">
        <v>0</v>
      </c>
      <c r="L30" s="200">
        <v>0</v>
      </c>
      <c r="M30" s="200">
        <v>0</v>
      </c>
      <c r="N30" s="26">
        <v>0</v>
      </c>
      <c r="O30" s="200">
        <v>0</v>
      </c>
      <c r="P30" s="200">
        <v>0</v>
      </c>
      <c r="Q30" s="200">
        <v>0</v>
      </c>
      <c r="R30" s="26">
        <v>0</v>
      </c>
      <c r="S30" s="200">
        <v>0</v>
      </c>
      <c r="T30" s="200">
        <v>1.3722165696413307</v>
      </c>
      <c r="U30" s="200">
        <v>4</v>
      </c>
      <c r="V30" s="200">
        <v>0</v>
      </c>
      <c r="W30" s="200">
        <v>0</v>
      </c>
      <c r="X30" s="200">
        <v>0</v>
      </c>
      <c r="Y30" s="200">
        <v>0</v>
      </c>
      <c r="Z30" s="200">
        <v>0</v>
      </c>
      <c r="AA30" s="200">
        <v>0</v>
      </c>
      <c r="AB30" s="200">
        <v>0</v>
      </c>
      <c r="AC30" s="200">
        <v>0</v>
      </c>
      <c r="AD30" s="200">
        <v>0</v>
      </c>
      <c r="AE30" s="209">
        <v>0</v>
      </c>
      <c r="AF30" s="199">
        <v>1.3722165696413307</v>
      </c>
      <c r="AG30" s="200">
        <v>0</v>
      </c>
    </row>
    <row r="31" spans="1:37" x14ac:dyDescent="0.25">
      <c r="A31" s="201" t="s">
        <v>357</v>
      </c>
      <c r="B31" s="202" t="s">
        <v>358</v>
      </c>
      <c r="C31" s="200">
        <v>0.13722165696413308</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0.13722165696413308</v>
      </c>
      <c r="U31" s="26">
        <v>4</v>
      </c>
      <c r="V31" s="200">
        <v>0</v>
      </c>
      <c r="W31" s="26">
        <v>0</v>
      </c>
      <c r="X31" s="26">
        <v>0</v>
      </c>
      <c r="Y31" s="200">
        <v>0</v>
      </c>
      <c r="Z31" s="200">
        <v>0</v>
      </c>
      <c r="AA31" s="26">
        <v>0</v>
      </c>
      <c r="AB31" s="26">
        <v>0</v>
      </c>
      <c r="AC31" s="26">
        <v>0</v>
      </c>
      <c r="AD31" s="200">
        <v>0</v>
      </c>
      <c r="AE31" s="204">
        <v>0</v>
      </c>
      <c r="AF31" s="199">
        <v>0.13722165696413308</v>
      </c>
      <c r="AG31" s="200">
        <v>0</v>
      </c>
    </row>
    <row r="32" spans="1:37" ht="31.5" x14ac:dyDescent="0.25">
      <c r="A32" s="201" t="s">
        <v>359</v>
      </c>
      <c r="B32" s="202" t="s">
        <v>360</v>
      </c>
      <c r="C32" s="200">
        <v>0.34305414241033266</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0.34305414241033266</v>
      </c>
      <c r="U32" s="26">
        <v>4</v>
      </c>
      <c r="V32" s="200">
        <v>0</v>
      </c>
      <c r="W32" s="26">
        <v>0</v>
      </c>
      <c r="X32" s="26">
        <v>0</v>
      </c>
      <c r="Y32" s="200">
        <v>0</v>
      </c>
      <c r="Z32" s="200">
        <v>0</v>
      </c>
      <c r="AA32" s="26">
        <v>0</v>
      </c>
      <c r="AB32" s="26">
        <v>0</v>
      </c>
      <c r="AC32" s="26">
        <v>0</v>
      </c>
      <c r="AD32" s="200">
        <v>0</v>
      </c>
      <c r="AE32" s="204">
        <v>0</v>
      </c>
      <c r="AF32" s="199">
        <v>0.34305414241033266</v>
      </c>
      <c r="AG32" s="200">
        <v>0</v>
      </c>
    </row>
    <row r="33" spans="1:33" x14ac:dyDescent="0.25">
      <c r="A33" s="201" t="s">
        <v>361</v>
      </c>
      <c r="B33" s="202" t="s">
        <v>362</v>
      </c>
      <c r="C33" s="200">
        <v>0.82332994178479835</v>
      </c>
      <c r="D33" s="200">
        <v>0</v>
      </c>
      <c r="E33" s="26">
        <v>0</v>
      </c>
      <c r="F33" s="26">
        <v>0</v>
      </c>
      <c r="G33" s="200">
        <v>0</v>
      </c>
      <c r="H33" s="26">
        <v>0</v>
      </c>
      <c r="I33" s="26">
        <v>0</v>
      </c>
      <c r="J33" s="200">
        <v>0</v>
      </c>
      <c r="K33" s="26">
        <v>0</v>
      </c>
      <c r="L33" s="26">
        <v>0</v>
      </c>
      <c r="M33" s="200">
        <v>0</v>
      </c>
      <c r="N33" s="200">
        <v>0</v>
      </c>
      <c r="O33" s="26">
        <v>0</v>
      </c>
      <c r="P33" s="200">
        <v>0</v>
      </c>
      <c r="Q33" s="26">
        <v>0</v>
      </c>
      <c r="R33" s="200">
        <v>0</v>
      </c>
      <c r="S33" s="26">
        <v>0</v>
      </c>
      <c r="T33" s="200">
        <v>0.82332994178479835</v>
      </c>
      <c r="U33" s="26">
        <v>4</v>
      </c>
      <c r="V33" s="200">
        <v>0</v>
      </c>
      <c r="W33" s="26">
        <v>0</v>
      </c>
      <c r="X33" s="26">
        <v>0</v>
      </c>
      <c r="Y33" s="200">
        <v>0</v>
      </c>
      <c r="Z33" s="200">
        <v>0</v>
      </c>
      <c r="AA33" s="26">
        <v>0</v>
      </c>
      <c r="AB33" s="26">
        <v>0</v>
      </c>
      <c r="AC33" s="26">
        <v>0</v>
      </c>
      <c r="AD33" s="200">
        <v>0</v>
      </c>
      <c r="AE33" s="204">
        <v>0</v>
      </c>
      <c r="AF33" s="199">
        <v>0.82332994178479835</v>
      </c>
      <c r="AG33" s="200">
        <v>0</v>
      </c>
    </row>
    <row r="34" spans="1:33" x14ac:dyDescent="0.25">
      <c r="A34" s="201" t="s">
        <v>363</v>
      </c>
      <c r="B34" s="202" t="s">
        <v>364</v>
      </c>
      <c r="C34" s="200">
        <v>6.8610828482066538E-2</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6.8610828482066538E-2</v>
      </c>
      <c r="U34" s="26">
        <v>4</v>
      </c>
      <c r="V34" s="200">
        <v>0</v>
      </c>
      <c r="W34" s="26">
        <v>0</v>
      </c>
      <c r="X34" s="26">
        <v>0</v>
      </c>
      <c r="Y34" s="200">
        <v>0</v>
      </c>
      <c r="Z34" s="200">
        <v>0</v>
      </c>
      <c r="AA34" s="26">
        <v>0</v>
      </c>
      <c r="AB34" s="26">
        <v>0</v>
      </c>
      <c r="AC34" s="26">
        <v>0</v>
      </c>
      <c r="AD34" s="200">
        <v>0</v>
      </c>
      <c r="AE34" s="204">
        <v>0</v>
      </c>
      <c r="AF34" s="199">
        <v>6.8610828482066538E-2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0.65</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0.65</v>
      </c>
      <c r="U36" s="26">
        <v>4</v>
      </c>
      <c r="V36" s="26">
        <v>0</v>
      </c>
      <c r="W36" s="26">
        <v>0</v>
      </c>
      <c r="X36" s="211">
        <v>0</v>
      </c>
      <c r="Y36" s="26">
        <v>0</v>
      </c>
      <c r="Z36" s="26">
        <v>0</v>
      </c>
      <c r="AA36" s="26">
        <v>0</v>
      </c>
      <c r="AB36" s="26">
        <v>0</v>
      </c>
      <c r="AC36" s="26">
        <v>0</v>
      </c>
      <c r="AD36" s="26">
        <v>0</v>
      </c>
      <c r="AE36" s="204">
        <v>0</v>
      </c>
      <c r="AF36" s="212">
        <v>0.65</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0.65</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0.65</v>
      </c>
      <c r="U46" s="200">
        <v>4</v>
      </c>
      <c r="V46" s="200">
        <v>0</v>
      </c>
      <c r="W46" s="200">
        <v>0</v>
      </c>
      <c r="X46" s="200">
        <v>0</v>
      </c>
      <c r="Y46" s="200">
        <v>0</v>
      </c>
      <c r="Z46" s="200">
        <v>0</v>
      </c>
      <c r="AA46" s="200">
        <v>0</v>
      </c>
      <c r="AB46" s="200">
        <v>0</v>
      </c>
      <c r="AC46" s="200">
        <v>0</v>
      </c>
      <c r="AD46" s="200">
        <v>0</v>
      </c>
      <c r="AE46" s="200">
        <v>0</v>
      </c>
      <c r="AF46" s="200">
        <v>0.65</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1.3722165696413307</v>
      </c>
      <c r="D55" s="200">
        <v>0</v>
      </c>
      <c r="E55" s="200">
        <v>0</v>
      </c>
      <c r="F55" s="200">
        <v>0</v>
      </c>
      <c r="G55" s="200">
        <v>0</v>
      </c>
      <c r="H55" s="200">
        <v>0</v>
      </c>
      <c r="I55" s="200">
        <v>0</v>
      </c>
      <c r="J55" s="200">
        <v>0</v>
      </c>
      <c r="K55" s="200">
        <v>0</v>
      </c>
      <c r="L55" s="200">
        <v>0</v>
      </c>
      <c r="M55" s="200">
        <v>0</v>
      </c>
      <c r="N55" s="200">
        <v>0</v>
      </c>
      <c r="O55" s="200">
        <v>0</v>
      </c>
      <c r="P55" s="200">
        <v>0</v>
      </c>
      <c r="Q55" s="200">
        <v>0</v>
      </c>
      <c r="R55" s="200">
        <v>0</v>
      </c>
      <c r="S55" s="200">
        <v>0</v>
      </c>
      <c r="T55" s="200">
        <v>1.3722165696413307</v>
      </c>
      <c r="U55" s="200">
        <v>4</v>
      </c>
      <c r="V55" s="200">
        <v>0</v>
      </c>
      <c r="W55" s="200">
        <v>0</v>
      </c>
      <c r="X55" s="200">
        <v>0</v>
      </c>
      <c r="Y55" s="200">
        <v>0</v>
      </c>
      <c r="Z55" s="200">
        <v>0</v>
      </c>
      <c r="AA55" s="200">
        <v>0</v>
      </c>
      <c r="AB55" s="200">
        <v>0</v>
      </c>
      <c r="AC55" s="200">
        <v>0</v>
      </c>
      <c r="AD55" s="200">
        <v>0</v>
      </c>
      <c r="AE55" s="200">
        <v>0</v>
      </c>
      <c r="AF55" s="200">
        <v>1.3722165696413307</v>
      </c>
      <c r="AG55" s="200">
        <v>0</v>
      </c>
    </row>
    <row r="56" spans="1:33" x14ac:dyDescent="0.25">
      <c r="A56" s="146" t="s">
        <v>396</v>
      </c>
      <c r="B56" s="202" t="s">
        <v>397</v>
      </c>
      <c r="C56" s="26">
        <v>1.3722165696413307</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1.3722165696413307</v>
      </c>
      <c r="U56" s="26">
        <v>4</v>
      </c>
      <c r="V56" s="26">
        <v>0</v>
      </c>
      <c r="W56" s="26">
        <v>0</v>
      </c>
      <c r="X56" s="26">
        <v>0</v>
      </c>
      <c r="Y56" s="26">
        <v>0</v>
      </c>
      <c r="Z56" s="26">
        <v>0</v>
      </c>
      <c r="AA56" s="26">
        <v>0</v>
      </c>
      <c r="AB56" s="26">
        <v>0</v>
      </c>
      <c r="AC56" s="26">
        <v>0</v>
      </c>
      <c r="AD56" s="26">
        <v>0</v>
      </c>
      <c r="AE56" s="26">
        <v>0</v>
      </c>
      <c r="AF56" s="200">
        <v>1.3722165696413307</v>
      </c>
      <c r="AG56" s="200">
        <v>0</v>
      </c>
    </row>
    <row r="57" spans="1:33" x14ac:dyDescent="0.25">
      <c r="A57" s="146" t="s">
        <v>398</v>
      </c>
      <c r="B57" s="202" t="s">
        <v>399</v>
      </c>
      <c r="C57" s="26">
        <v>0.65</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0.65</v>
      </c>
      <c r="U57" s="26">
        <v>4</v>
      </c>
      <c r="V57" s="26">
        <v>0</v>
      </c>
      <c r="W57" s="26">
        <v>0</v>
      </c>
      <c r="X57" s="26">
        <v>0</v>
      </c>
      <c r="Y57" s="26">
        <v>0</v>
      </c>
      <c r="Z57" s="26">
        <v>0</v>
      </c>
      <c r="AA57" s="26">
        <v>0</v>
      </c>
      <c r="AB57" s="26">
        <v>0</v>
      </c>
      <c r="AC57" s="26">
        <v>0</v>
      </c>
      <c r="AD57" s="26">
        <v>0</v>
      </c>
      <c r="AE57" s="26">
        <v>0</v>
      </c>
      <c r="AF57" s="200">
        <v>0.65</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1.3722165696413307</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1.3722165696413307</v>
      </c>
      <c r="U64" s="221">
        <v>4</v>
      </c>
      <c r="V64" s="221">
        <v>0</v>
      </c>
      <c r="W64" s="221">
        <v>0</v>
      </c>
      <c r="X64" s="221">
        <v>0</v>
      </c>
      <c r="Y64" s="221">
        <v>0</v>
      </c>
      <c r="Z64" s="221">
        <v>0</v>
      </c>
      <c r="AA64" s="221">
        <v>0</v>
      </c>
      <c r="AB64" s="221">
        <v>0</v>
      </c>
      <c r="AC64" s="221">
        <v>0</v>
      </c>
      <c r="AD64" s="221">
        <v>0</v>
      </c>
      <c r="AE64" s="221">
        <v>0</v>
      </c>
      <c r="AF64" s="200">
        <v>1.3722165696413307</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O_Ч2_86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531</v>
      </c>
      <c r="C26" s="157" t="s">
        <v>532</v>
      </c>
      <c r="D26" s="157">
        <v>2027</v>
      </c>
      <c r="E26" s="157" t="s">
        <v>83</v>
      </c>
      <c r="F26" s="157" t="s">
        <v>83</v>
      </c>
      <c r="G26" s="157">
        <v>0.65</v>
      </c>
      <c r="H26" s="157" t="s">
        <v>83</v>
      </c>
      <c r="I26" s="157">
        <v>0</v>
      </c>
      <c r="J26" s="157" t="s">
        <v>83</v>
      </c>
      <c r="K26" s="157" t="s">
        <v>83</v>
      </c>
      <c r="L26" s="157">
        <v>0</v>
      </c>
      <c r="M26" s="157" t="s">
        <v>83</v>
      </c>
      <c r="N26" s="157">
        <v>0</v>
      </c>
      <c r="O26" s="157" t="s">
        <v>533</v>
      </c>
      <c r="P26" s="157" t="s">
        <v>533</v>
      </c>
      <c r="Q26" s="157" t="s">
        <v>533</v>
      </c>
      <c r="R26" s="157" t="s">
        <v>533</v>
      </c>
      <c r="S26" s="157" t="s">
        <v>533</v>
      </c>
      <c r="T26" s="157" t="s">
        <v>533</v>
      </c>
      <c r="U26" s="157" t="s">
        <v>533</v>
      </c>
      <c r="V26" s="157" t="s">
        <v>533</v>
      </c>
      <c r="W26" s="157" t="s">
        <v>533</v>
      </c>
      <c r="X26" s="157" t="s">
        <v>533</v>
      </c>
      <c r="Y26" s="157" t="s">
        <v>533</v>
      </c>
      <c r="Z26" s="157" t="s">
        <v>533</v>
      </c>
      <c r="AA26" s="157" t="s">
        <v>533</v>
      </c>
      <c r="AB26" s="157" t="s">
        <v>533</v>
      </c>
      <c r="AC26" s="157" t="s">
        <v>533</v>
      </c>
      <c r="AD26" s="157" t="s">
        <v>533</v>
      </c>
      <c r="AE26" s="157" t="s">
        <v>533</v>
      </c>
      <c r="AF26" s="157" t="s">
        <v>533</v>
      </c>
      <c r="AG26" s="157" t="s">
        <v>533</v>
      </c>
      <c r="AH26" s="157" t="s">
        <v>533</v>
      </c>
      <c r="AI26" s="157" t="s">
        <v>533</v>
      </c>
      <c r="AJ26" s="157" t="s">
        <v>533</v>
      </c>
      <c r="AK26" s="157" t="s">
        <v>533</v>
      </c>
      <c r="AL26" s="157" t="s">
        <v>533</v>
      </c>
      <c r="AM26" s="157" t="s">
        <v>533</v>
      </c>
      <c r="AN26" s="157" t="s">
        <v>533</v>
      </c>
      <c r="AO26" s="157" t="s">
        <v>533</v>
      </c>
      <c r="AP26" s="157" t="s">
        <v>533</v>
      </c>
      <c r="AQ26" s="158" t="s">
        <v>533</v>
      </c>
      <c r="AR26" s="157" t="s">
        <v>533</v>
      </c>
      <c r="AS26" s="157" t="s">
        <v>533</v>
      </c>
      <c r="AT26" s="157" t="s">
        <v>533</v>
      </c>
      <c r="AU26" s="157" t="s">
        <v>533</v>
      </c>
      <c r="AV26" s="157" t="s">
        <v>533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O_Ч2_86</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
        <v>534</v>
      </c>
    </row>
    <row r="22" spans="1:2" s="134" customFormat="1" ht="16.5" thickBot="1" x14ac:dyDescent="0.3">
      <c r="A22" s="167" t="s">
        <v>469</v>
      </c>
      <c r="B22" s="168" t="s">
        <v>535</v>
      </c>
    </row>
    <row r="23" spans="1:2" s="134" customFormat="1" ht="16.5" thickBot="1" x14ac:dyDescent="0.3">
      <c r="A23" s="167" t="s">
        <v>470</v>
      </c>
      <c r="B23" s="168" t="s">
        <v>559</v>
      </c>
    </row>
    <row r="24" spans="1:2" s="134" customFormat="1" ht="16.5" thickBot="1" x14ac:dyDescent="0.3">
      <c r="A24" s="167" t="s">
        <v>471</v>
      </c>
      <c r="B24" s="168" t="s">
        <v>557</v>
      </c>
    </row>
    <row r="25" spans="1:2" s="134" customFormat="1" ht="16.5" thickBot="1" x14ac:dyDescent="0.3">
      <c r="A25" s="169" t="s">
        <v>472</v>
      </c>
      <c r="B25" s="168">
        <v>2024</v>
      </c>
    </row>
    <row r="26" spans="1:2" s="134" customFormat="1" ht="16.5" thickBot="1" x14ac:dyDescent="0.3">
      <c r="A26" s="170" t="s">
        <v>473</v>
      </c>
      <c r="B26" s="168" t="s">
        <v>558</v>
      </c>
    </row>
    <row r="27" spans="1:2" s="134" customFormat="1" ht="29.25" thickBot="1" x14ac:dyDescent="0.3">
      <c r="A27" s="171" t="s">
        <v>474</v>
      </c>
      <c r="B27" s="168" t="s">
        <v>556</v>
      </c>
    </row>
    <row r="28" spans="1:2" s="134" customFormat="1" ht="16.5" thickBot="1" x14ac:dyDescent="0.3">
      <c r="A28" s="173" t="s">
        <v>475</v>
      </c>
      <c r="B28" s="168" t="s">
        <v>560</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536</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537</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537</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538</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538</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531</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539</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540</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541</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O_Ч2_86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O_Ч2_86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1990</v>
      </c>
      <c r="J25" s="17">
        <v>2027</v>
      </c>
      <c r="K25" s="17">
        <v>1999</v>
      </c>
      <c r="L25" s="17">
        <v>10</v>
      </c>
      <c r="M25" s="17">
        <v>10</v>
      </c>
      <c r="N25" s="17">
        <v>0.25</v>
      </c>
      <c r="O25" s="17">
        <v>0.25</v>
      </c>
      <c r="P25" s="17" t="s">
        <v>83</v>
      </c>
      <c r="Q25" s="17" t="s">
        <v>525</v>
      </c>
      <c r="R25" s="17" t="s">
        <v>526</v>
      </c>
      <c r="S25" s="17" t="s">
        <v>83</v>
      </c>
      <c r="T25" s="17" t="s">
        <v>83</v>
      </c>
    </row>
    <row r="26" spans="1:20" s="33" customFormat="1" ht="63" x14ac:dyDescent="0.25">
      <c r="A26" s="17">
        <v>2</v>
      </c>
      <c r="B26" s="17" t="s">
        <v>521</v>
      </c>
      <c r="C26" s="17" t="s">
        <v>521</v>
      </c>
      <c r="D26" s="17" t="s">
        <v>110</v>
      </c>
      <c r="E26" s="17" t="s">
        <v>527</v>
      </c>
      <c r="F26" s="17" t="s">
        <v>528</v>
      </c>
      <c r="G26" s="17" t="s">
        <v>529</v>
      </c>
      <c r="H26" s="17" t="s">
        <v>529</v>
      </c>
      <c r="I26" s="17">
        <v>1988</v>
      </c>
      <c r="J26" s="17">
        <v>2027</v>
      </c>
      <c r="K26" s="17">
        <v>1999</v>
      </c>
      <c r="L26" s="17">
        <v>10</v>
      </c>
      <c r="M26" s="17">
        <v>10</v>
      </c>
      <c r="N26" s="17">
        <v>0.4</v>
      </c>
      <c r="O26" s="17">
        <v>0.4</v>
      </c>
      <c r="P26" s="17" t="s">
        <v>83</v>
      </c>
      <c r="Q26" s="17" t="s">
        <v>525</v>
      </c>
      <c r="R26" s="17" t="s">
        <v>526</v>
      </c>
      <c r="S26" s="17" t="s">
        <v>83</v>
      </c>
      <c r="T26" s="17" t="s">
        <v>83</v>
      </c>
    </row>
    <row r="27" spans="1:20" s="36" customFormat="1" x14ac:dyDescent="0.25">
      <c r="B27" s="32" t="s">
        <v>105</v>
      </c>
      <c r="C27" s="32"/>
      <c r="D27" s="32"/>
      <c r="E27" s="32"/>
      <c r="F27" s="32"/>
      <c r="G27" s="32"/>
      <c r="H27" s="32"/>
      <c r="I27" s="32"/>
      <c r="J27" s="32"/>
      <c r="K27" s="32"/>
      <c r="L27" s="32"/>
      <c r="M27" s="32"/>
      <c r="N27" s="32"/>
      <c r="O27" s="32"/>
      <c r="P27" s="32"/>
      <c r="Q27" s="32"/>
      <c r="R27" s="32"/>
    </row>
    <row r="28" spans="1:20" x14ac:dyDescent="0.25">
      <c r="B28" s="237" t="s">
        <v>106</v>
      </c>
      <c r="C28" s="237"/>
      <c r="D28" s="237"/>
      <c r="E28" s="237"/>
      <c r="F28" s="237"/>
      <c r="G28" s="237"/>
      <c r="H28" s="237"/>
      <c r="I28" s="237"/>
      <c r="J28" s="237"/>
      <c r="K28" s="237"/>
      <c r="L28" s="237"/>
      <c r="M28" s="237"/>
      <c r="N28" s="237"/>
      <c r="O28" s="237"/>
      <c r="P28" s="237"/>
      <c r="Q28" s="237"/>
      <c r="R28" s="237"/>
    </row>
    <row r="30" spans="1:20" x14ac:dyDescent="0.25">
      <c r="B30" s="37" t="s">
        <v>107</v>
      </c>
      <c r="C30" s="37"/>
      <c r="D30" s="37"/>
      <c r="E30" s="37"/>
      <c r="H30" s="37"/>
      <c r="I30" s="37"/>
      <c r="J30" s="37"/>
      <c r="K30" s="37"/>
      <c r="L30" s="37"/>
      <c r="M30" s="37"/>
      <c r="N30" s="37"/>
      <c r="O30" s="37"/>
      <c r="P30" s="37"/>
      <c r="Q30" s="37"/>
      <c r="R30" s="37"/>
      <c r="S30" s="38"/>
      <c r="T30" s="38"/>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B39" s="37" t="s">
        <v>116</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O_Ч2_86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530</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O_Ч2_86</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551</v>
      </c>
    </row>
    <row r="23" spans="1:3" ht="42.75" customHeight="1" x14ac:dyDescent="0.25">
      <c r="A23" s="49" t="s">
        <v>15</v>
      </c>
      <c r="B23" s="50" t="s">
        <v>137</v>
      </c>
      <c r="C23" s="25" t="s">
        <v>534</v>
      </c>
    </row>
    <row r="24" spans="1:3" ht="63" customHeight="1" x14ac:dyDescent="0.25">
      <c r="A24" s="49" t="s">
        <v>17</v>
      </c>
      <c r="B24" s="50" t="s">
        <v>138</v>
      </c>
      <c r="C24" s="25" t="s">
        <v>557</v>
      </c>
    </row>
    <row r="25" spans="1:3" ht="63" customHeight="1" x14ac:dyDescent="0.25">
      <c r="A25" s="49" t="s">
        <v>19</v>
      </c>
      <c r="B25" s="50" t="s">
        <v>139</v>
      </c>
      <c r="C25" s="25" t="s">
        <v>189</v>
      </c>
    </row>
    <row r="26" spans="1:3" ht="42.75" customHeight="1" x14ac:dyDescent="0.25">
      <c r="A26" s="49" t="s">
        <v>21</v>
      </c>
      <c r="B26" s="50" t="s">
        <v>140</v>
      </c>
      <c r="C26" s="25" t="s">
        <v>552</v>
      </c>
    </row>
    <row r="27" spans="1:3" ht="42.75" customHeight="1" x14ac:dyDescent="0.25">
      <c r="A27" s="49" t="s">
        <v>23</v>
      </c>
      <c r="B27" s="50" t="s">
        <v>141</v>
      </c>
      <c r="C27" s="25" t="s">
        <v>553</v>
      </c>
    </row>
    <row r="28" spans="1:3" ht="42.75" customHeight="1" x14ac:dyDescent="0.25">
      <c r="A28" s="49" t="s">
        <v>25</v>
      </c>
      <c r="B28" s="50" t="s">
        <v>142</v>
      </c>
      <c r="C28" s="25">
        <v>2027</v>
      </c>
    </row>
    <row r="29" spans="1:3" ht="42.75" customHeight="1" x14ac:dyDescent="0.25">
      <c r="A29" s="49" t="s">
        <v>27</v>
      </c>
      <c r="B29" s="47" t="s">
        <v>143</v>
      </c>
      <c r="C29" s="25">
        <v>2024</v>
      </c>
    </row>
    <row r="30" spans="1:3" ht="42.75" customHeight="1" x14ac:dyDescent="0.25">
      <c r="A30" s="49" t="s">
        <v>29</v>
      </c>
      <c r="B30" s="47" t="s">
        <v>144</v>
      </c>
      <c r="C30" s="25" t="s">
        <v>558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O_Ч2_86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530</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O_Ч2_86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O_Ч2_86</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1372216.5696413307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18375960.756494064</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39206.18770403802</v>
      </c>
      <c r="E65" s="109">
        <f t="shared" si="10"/>
        <v>39206.18770403802</v>
      </c>
      <c r="F65" s="109">
        <f t="shared" si="10"/>
        <v>39206.18770403802</v>
      </c>
      <c r="G65" s="109">
        <f t="shared" si="10"/>
        <v>39206.18770403802</v>
      </c>
      <c r="H65" s="109">
        <f t="shared" si="10"/>
        <v>39206.18770403802</v>
      </c>
      <c r="I65" s="109">
        <f t="shared" si="10"/>
        <v>39206.18770403802</v>
      </c>
      <c r="J65" s="109">
        <f t="shared" si="10"/>
        <v>39206.18770403802</v>
      </c>
      <c r="K65" s="109">
        <f t="shared" si="10"/>
        <v>39206.18770403802</v>
      </c>
      <c r="L65" s="109">
        <f t="shared" si="10"/>
        <v>39206.18770403802</v>
      </c>
      <c r="M65" s="109">
        <f t="shared" si="10"/>
        <v>39206.18770403802</v>
      </c>
      <c r="N65" s="109">
        <f t="shared" si="10"/>
        <v>39206.18770403802</v>
      </c>
      <c r="O65" s="109">
        <f t="shared" si="10"/>
        <v>39206.18770403802</v>
      </c>
      <c r="P65" s="109">
        <f t="shared" si="10"/>
        <v>39206.18770403802</v>
      </c>
      <c r="Q65" s="109">
        <f t="shared" si="10"/>
        <v>39206.18770403802</v>
      </c>
      <c r="R65" s="109">
        <f t="shared" si="10"/>
        <v>39206.18770403802</v>
      </c>
      <c r="S65" s="109">
        <f t="shared" si="10"/>
        <v>39206.18770403802</v>
      </c>
      <c r="T65" s="109">
        <f t="shared" si="10"/>
        <v>39206.18770403802</v>
      </c>
      <c r="U65" s="109">
        <f t="shared" si="10"/>
        <v>39206.18770403802</v>
      </c>
      <c r="V65" s="109">
        <f t="shared" si="10"/>
        <v>39206.18770403802</v>
      </c>
      <c r="W65" s="109">
        <f t="shared" si="10"/>
        <v>39206.18770403802</v>
      </c>
    </row>
    <row r="66" spans="1:23" ht="11.25" customHeight="1" x14ac:dyDescent="0.25">
      <c r="A66" s="74" t="s">
        <v>237</v>
      </c>
      <c r="B66" s="109">
        <f>IF(AND(B45&gt;$B$92,B45&lt;=$B$92+$B$27),B65,0)</f>
        <v>0</v>
      </c>
      <c r="C66" s="109">
        <f t="shared" ref="C66:W66" si="11">IF(AND(C45&gt;$B$92,C45&lt;=$B$92+$B$27),C65+B66,0)</f>
        <v>0</v>
      </c>
      <c r="D66" s="109">
        <f t="shared" si="11"/>
        <v>39206.18770403802</v>
      </c>
      <c r="E66" s="109">
        <f t="shared" si="11"/>
        <v>78412.375408076041</v>
      </c>
      <c r="F66" s="109">
        <f t="shared" si="11"/>
        <v>117618.56311211406</v>
      </c>
      <c r="G66" s="109">
        <f t="shared" si="11"/>
        <v>156824.75081615208</v>
      </c>
      <c r="H66" s="109">
        <f t="shared" si="11"/>
        <v>196030.9385201901</v>
      </c>
      <c r="I66" s="109">
        <f t="shared" si="11"/>
        <v>235237.12622422812</v>
      </c>
      <c r="J66" s="109">
        <f t="shared" si="11"/>
        <v>274443.31392826617</v>
      </c>
      <c r="K66" s="109">
        <f t="shared" si="11"/>
        <v>313649.50163230416</v>
      </c>
      <c r="L66" s="109">
        <f t="shared" si="11"/>
        <v>352855.68933634216</v>
      </c>
      <c r="M66" s="109">
        <f t="shared" si="11"/>
        <v>392061.87704038015</v>
      </c>
      <c r="N66" s="109">
        <f t="shared" si="11"/>
        <v>431268.06474441814</v>
      </c>
      <c r="O66" s="109">
        <f t="shared" si="11"/>
        <v>470474.25244845613</v>
      </c>
      <c r="P66" s="109">
        <f t="shared" si="11"/>
        <v>509680.44015249412</v>
      </c>
      <c r="Q66" s="109">
        <f t="shared" si="11"/>
        <v>548886.62785653211</v>
      </c>
      <c r="R66" s="109">
        <f t="shared" si="11"/>
        <v>588092.8155605701</v>
      </c>
      <c r="S66" s="109">
        <f t="shared" si="11"/>
        <v>627299.00326460809</v>
      </c>
      <c r="T66" s="109">
        <f t="shared" si="11"/>
        <v>666505.19096864609</v>
      </c>
      <c r="U66" s="109">
        <f t="shared" si="11"/>
        <v>705711.37867268408</v>
      </c>
      <c r="V66" s="109">
        <f t="shared" si="11"/>
        <v>744917.56637672207</v>
      </c>
      <c r="W66" s="109">
        <f t="shared" si="11"/>
        <v>784123.75408076006</v>
      </c>
    </row>
    <row r="67" spans="1:23" ht="25.5" customHeight="1" x14ac:dyDescent="0.25">
      <c r="A67" s="110" t="s">
        <v>238</v>
      </c>
      <c r="B67" s="106">
        <f t="shared" ref="B67:W67" si="12">B64-B65</f>
        <v>0</v>
      </c>
      <c r="C67" s="106">
        <f t="shared" si="12"/>
        <v>1867174.4212495829</v>
      </c>
      <c r="D67" s="106">
        <f>D64-D65</f>
        <v>1958824.4367586519</v>
      </c>
      <c r="E67" s="106">
        <f t="shared" si="12"/>
        <v>2154550.3711279314</v>
      </c>
      <c r="F67" s="106">
        <f t="shared" si="12"/>
        <v>2369750.6489305859</v>
      </c>
      <c r="G67" s="106">
        <f t="shared" si="12"/>
        <v>2606390.4340381045</v>
      </c>
      <c r="H67" s="106">
        <f t="shared" si="12"/>
        <v>2866635.6078337873</v>
      </c>
      <c r="I67" s="106">
        <f t="shared" si="12"/>
        <v>3152873.479389511</v>
      </c>
      <c r="J67" s="106">
        <f t="shared" si="12"/>
        <v>3467735.6504822695</v>
      </c>
      <c r="K67" s="106">
        <f t="shared" si="12"/>
        <v>3814123.2611793871</v>
      </c>
      <c r="L67" s="106">
        <f t="shared" si="12"/>
        <v>4195234.8654956333</v>
      </c>
      <c r="M67" s="106">
        <f t="shared" si="12"/>
        <v>4614597.2129144296</v>
      </c>
      <c r="N67" s="106">
        <f t="shared" si="12"/>
        <v>5076099.2406360013</v>
      </c>
      <c r="O67" s="106">
        <f t="shared" si="12"/>
        <v>5584029.6135626305</v>
      </c>
      <c r="P67" s="106">
        <f t="shared" si="12"/>
        <v>6143118.1845822437</v>
      </c>
      <c r="Q67" s="106">
        <f t="shared" si="12"/>
        <v>6758581.7870274708</v>
      </c>
      <c r="R67" s="106">
        <f t="shared" si="12"/>
        <v>7436174.8146683071</v>
      </c>
      <c r="S67" s="106">
        <f t="shared" si="12"/>
        <v>8182245.0926850196</v>
      </c>
      <c r="T67" s="106">
        <f t="shared" si="12"/>
        <v>9003795.5962535851</v>
      </c>
      <c r="U67" s="106">
        <f t="shared" si="12"/>
        <v>9908552.6322008166</v>
      </c>
      <c r="V67" s="106">
        <f t="shared" si="12"/>
        <v>10905041.164249565</v>
      </c>
      <c r="W67" s="106">
        <f t="shared" si="12"/>
        <v>12002668.034340117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1958824.4367586519</v>
      </c>
      <c r="E69" s="105">
        <f>E67+E68</f>
        <v>2154550.3711279314</v>
      </c>
      <c r="F69" s="105">
        <f t="shared" ref="F69:W69" si="14">F67-F68</f>
        <v>2369750.6489305859</v>
      </c>
      <c r="G69" s="105">
        <f t="shared" si="14"/>
        <v>2606390.4340381045</v>
      </c>
      <c r="H69" s="105">
        <f t="shared" si="14"/>
        <v>2866635.6078337873</v>
      </c>
      <c r="I69" s="105">
        <f t="shared" si="14"/>
        <v>3152873.479389511</v>
      </c>
      <c r="J69" s="105">
        <f t="shared" si="14"/>
        <v>3467735.6504822695</v>
      </c>
      <c r="K69" s="105">
        <f t="shared" si="14"/>
        <v>3814123.2611793871</v>
      </c>
      <c r="L69" s="105">
        <f t="shared" si="14"/>
        <v>4195234.8654956333</v>
      </c>
      <c r="M69" s="105">
        <f t="shared" si="14"/>
        <v>4614597.2129144296</v>
      </c>
      <c r="N69" s="105">
        <f t="shared" si="14"/>
        <v>5076099.2406360013</v>
      </c>
      <c r="O69" s="105">
        <f t="shared" si="14"/>
        <v>5584029.6135626305</v>
      </c>
      <c r="P69" s="105">
        <f t="shared" si="14"/>
        <v>6143118.1845822437</v>
      </c>
      <c r="Q69" s="105">
        <f t="shared" si="14"/>
        <v>6758581.7870274708</v>
      </c>
      <c r="R69" s="105">
        <f t="shared" si="14"/>
        <v>7436174.8146683071</v>
      </c>
      <c r="S69" s="105">
        <f t="shared" si="14"/>
        <v>8182245.0926850196</v>
      </c>
      <c r="T69" s="105">
        <f t="shared" si="14"/>
        <v>9003795.5962535851</v>
      </c>
      <c r="U69" s="105">
        <f t="shared" si="14"/>
        <v>9908552.6322008166</v>
      </c>
      <c r="V69" s="105">
        <f t="shared" si="14"/>
        <v>10905041.164249565</v>
      </c>
      <c r="W69" s="105">
        <f t="shared" si="14"/>
        <v>12002668.034340117</v>
      </c>
    </row>
    <row r="70" spans="1:23" ht="12" customHeight="1" x14ac:dyDescent="0.25">
      <c r="A70" s="74" t="s">
        <v>208</v>
      </c>
      <c r="B70" s="102">
        <f t="shared" ref="B70:W70" si="15">-IF(B69&gt;0, B69*$B$35, 0)</f>
        <v>0</v>
      </c>
      <c r="C70" s="102">
        <f t="shared" si="15"/>
        <v>-373434.88424991659</v>
      </c>
      <c r="D70" s="102">
        <f t="shared" si="15"/>
        <v>-391764.88735173037</v>
      </c>
      <c r="E70" s="102">
        <f t="shared" si="15"/>
        <v>-430910.07422558632</v>
      </c>
      <c r="F70" s="102">
        <f t="shared" si="15"/>
        <v>-473950.12978611724</v>
      </c>
      <c r="G70" s="102">
        <f t="shared" si="15"/>
        <v>-521278.08680762094</v>
      </c>
      <c r="H70" s="102">
        <f t="shared" si="15"/>
        <v>-573327.12156675744</v>
      </c>
      <c r="I70" s="102">
        <f t="shared" si="15"/>
        <v>-630574.69587790221</v>
      </c>
      <c r="J70" s="102">
        <f t="shared" si="15"/>
        <v>-693547.13009645394</v>
      </c>
      <c r="K70" s="102">
        <f t="shared" si="15"/>
        <v>-762824.65223587747</v>
      </c>
      <c r="L70" s="102">
        <f t="shared" si="15"/>
        <v>-839046.97309912671</v>
      </c>
      <c r="M70" s="102">
        <f t="shared" si="15"/>
        <v>-922919.44258288597</v>
      </c>
      <c r="N70" s="102">
        <f t="shared" si="15"/>
        <v>-1015219.8481272003</v>
      </c>
      <c r="O70" s="102">
        <f t="shared" si="15"/>
        <v>-1116805.9227125261</v>
      </c>
      <c r="P70" s="102">
        <f t="shared" si="15"/>
        <v>-1228623.6369164488</v>
      </c>
      <c r="Q70" s="102">
        <f t="shared" si="15"/>
        <v>-1351716.3574054942</v>
      </c>
      <c r="R70" s="102">
        <f t="shared" si="15"/>
        <v>-1487234.9629336614</v>
      </c>
      <c r="S70" s="102">
        <f t="shared" si="15"/>
        <v>-1636449.018537004</v>
      </c>
      <c r="T70" s="102">
        <f t="shared" si="15"/>
        <v>-1800759.1192507171</v>
      </c>
      <c r="U70" s="102">
        <f t="shared" si="15"/>
        <v>-1981710.5264401634</v>
      </c>
      <c r="V70" s="102">
        <f t="shared" si="15"/>
        <v>-2181008.2328499132</v>
      </c>
      <c r="W70" s="102">
        <f t="shared" si="15"/>
        <v>-2400533.6068680235</v>
      </c>
    </row>
    <row r="71" spans="1:23" ht="12.75" customHeight="1" thickBot="1" x14ac:dyDescent="0.3">
      <c r="A71" s="111" t="s">
        <v>241</v>
      </c>
      <c r="B71" s="112">
        <f t="shared" ref="B71:W71" si="16">B69+B70</f>
        <v>0</v>
      </c>
      <c r="C71" s="112">
        <f>C69+C70</f>
        <v>1493739.5369996664</v>
      </c>
      <c r="D71" s="112">
        <f t="shared" si="16"/>
        <v>1567059.5494069215</v>
      </c>
      <c r="E71" s="112">
        <f t="shared" si="16"/>
        <v>1723640.296902345</v>
      </c>
      <c r="F71" s="112">
        <f t="shared" si="16"/>
        <v>1895800.5191444687</v>
      </c>
      <c r="G71" s="112">
        <f t="shared" si="16"/>
        <v>2085112.3472304835</v>
      </c>
      <c r="H71" s="112">
        <f t="shared" si="16"/>
        <v>2293308.4862670298</v>
      </c>
      <c r="I71" s="112">
        <f t="shared" si="16"/>
        <v>2522298.7835116088</v>
      </c>
      <c r="J71" s="112">
        <f t="shared" si="16"/>
        <v>2774188.5203858158</v>
      </c>
      <c r="K71" s="112">
        <f t="shared" si="16"/>
        <v>3051298.6089435099</v>
      </c>
      <c r="L71" s="112">
        <f t="shared" si="16"/>
        <v>3356187.8923965069</v>
      </c>
      <c r="M71" s="112">
        <f t="shared" si="16"/>
        <v>3691677.7703315439</v>
      </c>
      <c r="N71" s="112">
        <f t="shared" si="16"/>
        <v>4060879.3925088011</v>
      </c>
      <c r="O71" s="112">
        <f t="shared" si="16"/>
        <v>4467223.6908501042</v>
      </c>
      <c r="P71" s="112">
        <f t="shared" si="16"/>
        <v>4914494.5476657953</v>
      </c>
      <c r="Q71" s="112">
        <f t="shared" si="16"/>
        <v>5406865.4296219768</v>
      </c>
      <c r="R71" s="112">
        <f t="shared" si="16"/>
        <v>5948939.8517346457</v>
      </c>
      <c r="S71" s="112">
        <f t="shared" si="16"/>
        <v>6545796.0741480161</v>
      </c>
      <c r="T71" s="112">
        <f t="shared" si="16"/>
        <v>7203036.4770028684</v>
      </c>
      <c r="U71" s="112">
        <f t="shared" si="16"/>
        <v>7926842.1057606535</v>
      </c>
      <c r="V71" s="112">
        <f t="shared" si="16"/>
        <v>8724032.9313996527</v>
      </c>
      <c r="W71" s="112">
        <f t="shared" si="16"/>
        <v>9602134.4274720941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1958824.4367586519</v>
      </c>
      <c r="E74" s="106">
        <f t="shared" si="18"/>
        <v>2154550.3711279314</v>
      </c>
      <c r="F74" s="106">
        <f t="shared" si="18"/>
        <v>2369750.6489305859</v>
      </c>
      <c r="G74" s="106">
        <f t="shared" si="18"/>
        <v>2606390.4340381045</v>
      </c>
      <c r="H74" s="106">
        <f t="shared" si="18"/>
        <v>2866635.6078337873</v>
      </c>
      <c r="I74" s="106">
        <f t="shared" si="18"/>
        <v>3152873.479389511</v>
      </c>
      <c r="J74" s="106">
        <f t="shared" si="18"/>
        <v>3467735.6504822695</v>
      </c>
      <c r="K74" s="106">
        <f t="shared" si="18"/>
        <v>3814123.2611793871</v>
      </c>
      <c r="L74" s="106">
        <f t="shared" si="18"/>
        <v>4195234.8654956333</v>
      </c>
      <c r="M74" s="106">
        <f t="shared" si="18"/>
        <v>4614597.2129144296</v>
      </c>
      <c r="N74" s="106">
        <f t="shared" si="18"/>
        <v>5076099.2406360013</v>
      </c>
      <c r="O74" s="106">
        <f t="shared" si="18"/>
        <v>5584029.6135626305</v>
      </c>
      <c r="P74" s="106">
        <f t="shared" si="18"/>
        <v>6143118.1845822437</v>
      </c>
      <c r="Q74" s="106">
        <f t="shared" si="18"/>
        <v>6758581.7870274708</v>
      </c>
      <c r="R74" s="106">
        <f t="shared" si="18"/>
        <v>7436174.8146683071</v>
      </c>
      <c r="S74" s="106">
        <f t="shared" si="18"/>
        <v>8182245.0926850196</v>
      </c>
      <c r="T74" s="106">
        <f t="shared" si="18"/>
        <v>9003795.5962535851</v>
      </c>
      <c r="U74" s="106">
        <f t="shared" si="18"/>
        <v>9908552.6322008166</v>
      </c>
      <c r="V74" s="106">
        <f t="shared" si="18"/>
        <v>10905041.164249565</v>
      </c>
      <c r="W74" s="106">
        <f t="shared" si="18"/>
        <v>12002668.034340117</v>
      </c>
    </row>
    <row r="75" spans="1:23" ht="12" customHeight="1" x14ac:dyDescent="0.25">
      <c r="A75" s="74" t="s">
        <v>236</v>
      </c>
      <c r="B75" s="102">
        <f t="shared" ref="B75:W75" si="19">B65</f>
        <v>0</v>
      </c>
      <c r="C75" s="102">
        <f t="shared" si="19"/>
        <v>0</v>
      </c>
      <c r="D75" s="102">
        <f t="shared" si="19"/>
        <v>39206.18770403802</v>
      </c>
      <c r="E75" s="102">
        <f t="shared" si="19"/>
        <v>39206.18770403802</v>
      </c>
      <c r="F75" s="102">
        <f t="shared" si="19"/>
        <v>39206.18770403802</v>
      </c>
      <c r="G75" s="102">
        <f t="shared" si="19"/>
        <v>39206.18770403802</v>
      </c>
      <c r="H75" s="102">
        <f t="shared" si="19"/>
        <v>39206.18770403802</v>
      </c>
      <c r="I75" s="102">
        <f t="shared" si="19"/>
        <v>39206.18770403802</v>
      </c>
      <c r="J75" s="102">
        <f t="shared" si="19"/>
        <v>39206.18770403802</v>
      </c>
      <c r="K75" s="102">
        <f t="shared" si="19"/>
        <v>39206.18770403802</v>
      </c>
      <c r="L75" s="102">
        <f t="shared" si="19"/>
        <v>39206.18770403802</v>
      </c>
      <c r="M75" s="102">
        <f t="shared" si="19"/>
        <v>39206.18770403802</v>
      </c>
      <c r="N75" s="102">
        <f t="shared" si="19"/>
        <v>39206.18770403802</v>
      </c>
      <c r="O75" s="102">
        <f t="shared" si="19"/>
        <v>39206.18770403802</v>
      </c>
      <c r="P75" s="102">
        <f t="shared" si="19"/>
        <v>39206.18770403802</v>
      </c>
      <c r="Q75" s="102">
        <f t="shared" si="19"/>
        <v>39206.18770403802</v>
      </c>
      <c r="R75" s="102">
        <f t="shared" si="19"/>
        <v>39206.18770403802</v>
      </c>
      <c r="S75" s="102">
        <f t="shared" si="19"/>
        <v>39206.18770403802</v>
      </c>
      <c r="T75" s="102">
        <f t="shared" si="19"/>
        <v>39206.18770403802</v>
      </c>
      <c r="U75" s="102">
        <f t="shared" si="19"/>
        <v>39206.18770403802</v>
      </c>
      <c r="V75" s="102">
        <f t="shared" si="19"/>
        <v>39206.18770403802</v>
      </c>
      <c r="W75" s="102">
        <f t="shared" si="19"/>
        <v>39206.18770403802</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-391764.88735173031</v>
      </c>
      <c r="E77" s="109">
        <f>IF(SUM($B$70:E70)+SUM($B$77:D77)&gt;0,0,SUM($B$70:E70)-SUM($B$77:D77))</f>
        <v>-430910.07422558637</v>
      </c>
      <c r="F77" s="109">
        <f>IF(SUM($B$70:F70)+SUM($B$77:E77)&gt;0,0,SUM($B$70:F70)-SUM($B$77:E77))</f>
        <v>-473950.12978611724</v>
      </c>
      <c r="G77" s="109">
        <f>IF(SUM($B$70:G70)+SUM($B$77:F77)&gt;0,0,SUM($B$70:G70)-SUM($B$77:F77))</f>
        <v>-521278.08680762118</v>
      </c>
      <c r="H77" s="109">
        <f>IF(SUM($B$70:H70)+SUM($B$77:G77)&gt;0,0,SUM($B$70:H70)-SUM($B$77:G77))</f>
        <v>-573327.12156675756</v>
      </c>
      <c r="I77" s="109">
        <f>IF(SUM($B$70:I70)+SUM($B$77:H77)&gt;0,0,SUM($B$70:I70)-SUM($B$77:H77))</f>
        <v>-630574.69587790221</v>
      </c>
      <c r="J77" s="109">
        <f>IF(SUM($B$70:J70)+SUM($B$77:I77)&gt;0,0,SUM($B$70:J70)-SUM($B$77:I77))</f>
        <v>-693547.13009645417</v>
      </c>
      <c r="K77" s="109">
        <f>IF(SUM($B$70:K70)+SUM($B$77:J77)&gt;0,0,SUM($B$70:K70)-SUM($B$77:J77))</f>
        <v>-762824.6522358777</v>
      </c>
      <c r="L77" s="109">
        <f>IF(SUM($B$70:L70)+SUM($B$77:K77)&gt;0,0,SUM($B$70:L70)-SUM($B$77:K77))</f>
        <v>-839046.97309912648</v>
      </c>
      <c r="M77" s="109">
        <f>IF(SUM($B$70:M70)+SUM($B$77:L77)&gt;0,0,SUM($B$70:M70)-SUM($B$77:L77))</f>
        <v>-922919.44258288573</v>
      </c>
      <c r="N77" s="109">
        <f>IF(SUM($B$70:N70)+SUM($B$77:M77)&gt;0,0,SUM($B$70:N70)-SUM($B$77:M77))</f>
        <v>-1015219.8481272003</v>
      </c>
      <c r="O77" s="109">
        <f>IF(SUM($B$70:O70)+SUM($B$77:N77)&gt;0,0,SUM($B$70:O70)-SUM($B$77:N77))</f>
        <v>-1116805.9227125254</v>
      </c>
      <c r="P77" s="109">
        <f>IF(SUM($B$70:P70)+SUM($B$77:O77)&gt;0,0,SUM($B$70:P70)-SUM($B$77:O77))</f>
        <v>-1228623.6369164493</v>
      </c>
      <c r="Q77" s="109">
        <f>IF(SUM($B$70:Q70)+SUM($B$77:P77)&gt;0,0,SUM($B$70:Q70)-SUM($B$77:P77))</f>
        <v>-1351716.3574054949</v>
      </c>
      <c r="R77" s="109">
        <f>IF(SUM($B$70:R70)+SUM($B$77:Q77)&gt;0,0,SUM($B$70:R70)-SUM($B$77:Q77))</f>
        <v>-1487234.9629336614</v>
      </c>
      <c r="S77" s="109">
        <f>IF(SUM($B$70:S70)+SUM($B$77:R77)&gt;0,0,SUM($B$70:S70)-SUM($B$77:R77))</f>
        <v>-1636449.0185370035</v>
      </c>
      <c r="T77" s="109">
        <f>IF(SUM($B$70:T70)+SUM($B$77:S77)&gt;0,0,SUM($B$70:T70)-SUM($B$77:S77))</f>
        <v>-1800759.1192507166</v>
      </c>
      <c r="U77" s="109">
        <f>IF(SUM($B$70:U70)+SUM($B$77:T77)&gt;0,0,SUM($B$70:U70)-SUM($B$77:T77))</f>
        <v>-1981710.5264401641</v>
      </c>
      <c r="V77" s="109">
        <f>IF(SUM($B$70:V70)+SUM($B$77:U77)&gt;0,0,SUM($B$70:V70)-SUM($B$77:U77))</f>
        <v>-2181008.2328499146</v>
      </c>
      <c r="W77" s="109">
        <f>IF(SUM($B$70:W70)+SUM($B$77:V77)&gt;0,0,SUM($B$70:W70)-SUM($B$77:V77))</f>
        <v>-2400533.6068680249</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1593145.2254351729</v>
      </c>
      <c r="E82" s="106">
        <f t="shared" si="24"/>
        <v>1743274.902513063</v>
      </c>
      <c r="F82" s="106">
        <f t="shared" si="24"/>
        <v>1913487.6904118492</v>
      </c>
      <c r="G82" s="106">
        <f t="shared" si="24"/>
        <v>2100655.5677673775</v>
      </c>
      <c r="H82" s="106">
        <f t="shared" si="24"/>
        <v>2306491.1679351074</v>
      </c>
      <c r="I82" s="106">
        <f t="shared" si="24"/>
        <v>2532882.1954036825</v>
      </c>
      <c r="J82" s="106">
        <f t="shared" si="24"/>
        <v>2781909.5023241853</v>
      </c>
      <c r="K82" s="106">
        <f t="shared" si="24"/>
        <v>3055867.0469214437</v>
      </c>
      <c r="L82" s="106">
        <f t="shared" si="24"/>
        <v>3357283.931012528</v>
      </c>
      <c r="M82" s="106">
        <f t="shared" si="24"/>
        <v>3688948.7346373103</v>
      </c>
      <c r="N82" s="106">
        <f t="shared" si="24"/>
        <v>4053936.3887842898</v>
      </c>
      <c r="O82" s="106">
        <f t="shared" si="24"/>
        <v>4455637.8526050877</v>
      </c>
      <c r="P82" s="106">
        <f t="shared" si="24"/>
        <v>4897792.8896114789</v>
      </c>
      <c r="Q82" s="106">
        <f t="shared" si="24"/>
        <v>5384526.2684250996</v>
      </c>
      <c r="R82" s="106">
        <f t="shared" si="24"/>
        <v>5920387.748018208</v>
      </c>
      <c r="S82" s="106">
        <f t="shared" si="24"/>
        <v>6510396.2453939905</v>
      </c>
      <c r="T82" s="106">
        <f t="shared" si="24"/>
        <v>7160088.6256936574</v>
      </c>
      <c r="U82" s="106">
        <f t="shared" si="24"/>
        <v>7875573.6012135753</v>
      </c>
      <c r="V82" s="106">
        <f t="shared" si="24"/>
        <v>8663591.2772424221</v>
      </c>
      <c r="W82" s="106">
        <f t="shared" si="24"/>
        <v>9531578.9395106826</v>
      </c>
    </row>
    <row r="83" spans="1:23" ht="12" customHeight="1" x14ac:dyDescent="0.25">
      <c r="A83" s="94" t="s">
        <v>248</v>
      </c>
      <c r="B83" s="106">
        <f>SUM($B$82:B82)</f>
        <v>0</v>
      </c>
      <c r="C83" s="106">
        <f>SUM(B82:C82)</f>
        <v>977375.2548747079</v>
      </c>
      <c r="D83" s="106">
        <f>SUM(B82:D82)</f>
        <v>2570520.4803098808</v>
      </c>
      <c r="E83" s="106">
        <f>SUM($B$82:E82)</f>
        <v>4313795.3828229439</v>
      </c>
      <c r="F83" s="106">
        <f>SUM($B$82:F82)</f>
        <v>6227283.0732347928</v>
      </c>
      <c r="G83" s="106">
        <f>SUM($B$82:G82)</f>
        <v>8327938.6410021707</v>
      </c>
      <c r="H83" s="106">
        <f>SUM($B$82:H82)</f>
        <v>10634429.808937278</v>
      </c>
      <c r="I83" s="106">
        <f>SUM($B$82:I82)</f>
        <v>13167312.00434096</v>
      </c>
      <c r="J83" s="106">
        <f>SUM($B$82:J82)</f>
        <v>15949221.506665144</v>
      </c>
      <c r="K83" s="106">
        <f>SUM($B$82:K82)</f>
        <v>19005088.553586587</v>
      </c>
      <c r="L83" s="106">
        <f>SUM($B$82:L82)</f>
        <v>22362372.484599113</v>
      </c>
      <c r="M83" s="106">
        <f>SUM($B$82:M82)</f>
        <v>26051321.219236422</v>
      </c>
      <c r="N83" s="106">
        <f>SUM($B$82:N82)</f>
        <v>30105257.608020712</v>
      </c>
      <c r="O83" s="106">
        <f>SUM($B$82:O82)</f>
        <v>34560895.460625798</v>
      </c>
      <c r="P83" s="106">
        <f>SUM($B$82:P82)</f>
        <v>39458688.35023728</v>
      </c>
      <c r="Q83" s="106">
        <f>SUM($B$82:Q82)</f>
        <v>44843214.61866238</v>
      </c>
      <c r="R83" s="106">
        <f>SUM($B$82:R82)</f>
        <v>50763602.366680585</v>
      </c>
      <c r="S83" s="106">
        <f>SUM($B$82:S82)</f>
        <v>57273998.612074576</v>
      </c>
      <c r="T83" s="106">
        <f>SUM($B$82:T82)</f>
        <v>64434087.237768233</v>
      </c>
      <c r="U83" s="106">
        <f>SUM($B$82:U82)</f>
        <v>72309660.838981807</v>
      </c>
      <c r="V83" s="106">
        <f>SUM($B$82:V82)</f>
        <v>80973252.116224229</v>
      </c>
      <c r="W83" s="106">
        <f>SUM($B$82:W82)</f>
        <v>90504831.055734918</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1409863.0313585601</v>
      </c>
      <c r="E85" s="106">
        <f t="shared" si="26"/>
        <v>1365239.9581118831</v>
      </c>
      <c r="F85" s="106">
        <f t="shared" si="26"/>
        <v>1326142.9543563053</v>
      </c>
      <c r="G85" s="106">
        <f t="shared" si="26"/>
        <v>1288371.4001156867</v>
      </c>
      <c r="H85" s="106">
        <f t="shared" si="26"/>
        <v>1251870.9986917523</v>
      </c>
      <c r="I85" s="106">
        <f t="shared" si="26"/>
        <v>1216590.2462579168</v>
      </c>
      <c r="J85" s="106">
        <f t="shared" si="26"/>
        <v>1182480.2439014278</v>
      </c>
      <c r="K85" s="106">
        <f t="shared" si="26"/>
        <v>1149494.5258115495</v>
      </c>
      <c r="L85" s="106">
        <f t="shared" si="26"/>
        <v>1117588.9019929231</v>
      </c>
      <c r="M85" s="106">
        <f t="shared" si="26"/>
        <v>1086721.314058766</v>
      </c>
      <c r="N85" s="106">
        <f t="shared" si="26"/>
        <v>1056851.7028144731</v>
      </c>
      <c r="O85" s="106">
        <f t="shared" si="26"/>
        <v>1027941.8864806721</v>
      </c>
      <c r="P85" s="106">
        <f t="shared" si="26"/>
        <v>999955.44852787757</v>
      </c>
      <c r="Q85" s="106">
        <f t="shared" si="26"/>
        <v>972857.63420426159</v>
      </c>
      <c r="R85" s="106">
        <f t="shared" si="26"/>
        <v>946615.25493530137</v>
      </c>
      <c r="S85" s="106">
        <f t="shared" si="26"/>
        <v>921196.59986056096</v>
      </c>
      <c r="T85" s="106">
        <f t="shared" si="26"/>
        <v>896571.35384974955</v>
      </c>
      <c r="U85" s="106">
        <f t="shared" si="26"/>
        <v>872710.52140867291</v>
      </c>
      <c r="V85" s="106">
        <f t="shared" si="26"/>
        <v>849586.35594658041</v>
      </c>
      <c r="W85" s="106">
        <f t="shared" si="26"/>
        <v>827172.29393067292</v>
      </c>
    </row>
    <row r="86" spans="1:23" ht="21.75" customHeight="1" x14ac:dyDescent="0.25">
      <c r="A86" s="110" t="s">
        <v>251</v>
      </c>
      <c r="B86" s="106">
        <f>SUM(B85)</f>
        <v>0</v>
      </c>
      <c r="C86" s="106">
        <f t="shared" ref="C86:W86" si="27">C85+B86</f>
        <v>977375.2548747079</v>
      </c>
      <c r="D86" s="106">
        <f t="shared" si="27"/>
        <v>2387238.2862332677</v>
      </c>
      <c r="E86" s="106">
        <f t="shared" si="27"/>
        <v>3752478.2443451509</v>
      </c>
      <c r="F86" s="106">
        <f t="shared" si="27"/>
        <v>5078621.1987014562</v>
      </c>
      <c r="G86" s="106">
        <f t="shared" si="27"/>
        <v>6366992.5988171427</v>
      </c>
      <c r="H86" s="106">
        <f t="shared" si="27"/>
        <v>7618863.5975088952</v>
      </c>
      <c r="I86" s="106">
        <f t="shared" si="27"/>
        <v>8835453.8437668122</v>
      </c>
      <c r="J86" s="106">
        <f t="shared" si="27"/>
        <v>10017934.08766824</v>
      </c>
      <c r="K86" s="106">
        <f t="shared" si="27"/>
        <v>11167428.613479789</v>
      </c>
      <c r="L86" s="106">
        <f t="shared" si="27"/>
        <v>12285017.515472712</v>
      </c>
      <c r="M86" s="106">
        <f t="shared" si="27"/>
        <v>13371738.829531478</v>
      </c>
      <c r="N86" s="106">
        <f t="shared" si="27"/>
        <v>14428590.532345951</v>
      </c>
      <c r="O86" s="106">
        <f t="shared" si="27"/>
        <v>15456532.418826623</v>
      </c>
      <c r="P86" s="106">
        <f t="shared" si="27"/>
        <v>16456487.867354501</v>
      </c>
      <c r="Q86" s="106">
        <f t="shared" si="27"/>
        <v>17429345.501558762</v>
      </c>
      <c r="R86" s="106">
        <f t="shared" si="27"/>
        <v>18375960.756494064</v>
      </c>
      <c r="S86" s="106">
        <f t="shared" si="27"/>
        <v>19297157.356354624</v>
      </c>
      <c r="T86" s="106">
        <f t="shared" si="27"/>
        <v>20193728.710204374</v>
      </c>
      <c r="U86" s="106">
        <f t="shared" si="27"/>
        <v>21066439.231613047</v>
      </c>
      <c r="V86" s="106">
        <f t="shared" si="27"/>
        <v>21916025.587559629</v>
      </c>
      <c r="W86" s="106">
        <f t="shared" si="27"/>
        <v>22743197.881490301</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O_Ч2_86</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46552</v>
      </c>
      <c r="D32" s="145">
        <v>46552</v>
      </c>
      <c r="E32" s="145">
        <v>46552</v>
      </c>
      <c r="F32" s="145">
        <v>46552</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46582</v>
      </c>
      <c r="D35" s="145">
        <v>46582</v>
      </c>
      <c r="E35" s="145">
        <v>46582</v>
      </c>
      <c r="F35" s="145">
        <v>46582</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46612</v>
      </c>
      <c r="D37" s="145">
        <v>46612</v>
      </c>
      <c r="E37" s="145">
        <v>46612</v>
      </c>
      <c r="F37" s="145">
        <v>46612</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46642</v>
      </c>
      <c r="D39" s="145">
        <v>46642</v>
      </c>
      <c r="E39" s="145">
        <v>46642</v>
      </c>
      <c r="F39" s="145">
        <v>46642</v>
      </c>
      <c r="G39" s="146"/>
      <c r="H39" s="146"/>
      <c r="I39" s="146" t="s">
        <v>258</v>
      </c>
      <c r="J39" s="146" t="s">
        <v>258</v>
      </c>
    </row>
    <row r="40" spans="1:10" s="4" customFormat="1" x14ac:dyDescent="0.25">
      <c r="A40" s="139" t="s">
        <v>303</v>
      </c>
      <c r="B40" s="148" t="s">
        <v>304</v>
      </c>
      <c r="C40" s="145">
        <v>46652</v>
      </c>
      <c r="D40" s="145">
        <v>46652</v>
      </c>
      <c r="E40" s="145">
        <v>46652</v>
      </c>
      <c r="F40" s="145">
        <v>46652</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46682</v>
      </c>
      <c r="D42" s="145">
        <v>46682</v>
      </c>
      <c r="E42" s="145">
        <v>46682</v>
      </c>
      <c r="F42" s="145">
        <v>46682</v>
      </c>
      <c r="G42" s="146"/>
      <c r="H42" s="146"/>
      <c r="I42" s="146" t="s">
        <v>258</v>
      </c>
      <c r="J42" s="146" t="s">
        <v>258</v>
      </c>
    </row>
    <row r="43" spans="1:10" s="4" customFormat="1" x14ac:dyDescent="0.25">
      <c r="A43" s="139" t="s">
        <v>308</v>
      </c>
      <c r="B43" s="148" t="s">
        <v>309</v>
      </c>
      <c r="C43" s="145">
        <v>46682</v>
      </c>
      <c r="D43" s="145">
        <v>46682</v>
      </c>
      <c r="E43" s="145">
        <v>46682</v>
      </c>
      <c r="F43" s="145">
        <v>46682</v>
      </c>
      <c r="G43" s="146"/>
      <c r="H43" s="146"/>
      <c r="I43" s="146" t="s">
        <v>258</v>
      </c>
      <c r="J43" s="146" t="s">
        <v>258</v>
      </c>
    </row>
    <row r="44" spans="1:10" s="4" customFormat="1" x14ac:dyDescent="0.25">
      <c r="A44" s="139" t="s">
        <v>310</v>
      </c>
      <c r="B44" s="148" t="s">
        <v>311</v>
      </c>
      <c r="C44" s="145">
        <v>46692</v>
      </c>
      <c r="D44" s="145">
        <v>46692</v>
      </c>
      <c r="E44" s="145">
        <v>46692</v>
      </c>
      <c r="F44" s="145">
        <v>46692</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46722</v>
      </c>
      <c r="D47" s="145">
        <v>46722</v>
      </c>
      <c r="E47" s="145" t="s">
        <v>561</v>
      </c>
      <c r="F47" s="145" t="s">
        <v>561</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46736</v>
      </c>
      <c r="D49" s="145">
        <v>46736</v>
      </c>
      <c r="E49" s="145" t="s">
        <v>562</v>
      </c>
      <c r="F49" s="145" t="s">
        <v>562</v>
      </c>
      <c r="G49" s="146"/>
      <c r="H49" s="146"/>
      <c r="I49" s="146" t="s">
        <v>258</v>
      </c>
      <c r="J49" s="146" t="s">
        <v>258</v>
      </c>
    </row>
    <row r="50" spans="1:10" s="4" customFormat="1" ht="78.75" x14ac:dyDescent="0.25">
      <c r="A50" s="139" t="s">
        <v>321</v>
      </c>
      <c r="B50" s="148" t="s">
        <v>322</v>
      </c>
      <c r="C50" s="145">
        <v>46736</v>
      </c>
      <c r="D50" s="145">
        <v>46736</v>
      </c>
      <c r="E50" s="145" t="s">
        <v>562</v>
      </c>
      <c r="F50" s="145" t="s">
        <v>562</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46736</v>
      </c>
      <c r="D52" s="145">
        <v>46736</v>
      </c>
      <c r="E52" s="145" t="s">
        <v>104</v>
      </c>
      <c r="F52" s="145" t="s">
        <v>104</v>
      </c>
      <c r="G52" s="146"/>
      <c r="H52" s="146"/>
      <c r="I52" s="146" t="s">
        <v>258</v>
      </c>
      <c r="J52" s="146" t="s">
        <v>258</v>
      </c>
    </row>
    <row r="53" spans="1:10" s="4" customFormat="1" ht="31.5" x14ac:dyDescent="0.25">
      <c r="A53" s="139" t="s">
        <v>327</v>
      </c>
      <c r="B53" s="149" t="s">
        <v>328</v>
      </c>
      <c r="C53" s="145">
        <v>46736</v>
      </c>
      <c r="D53" s="145">
        <v>46736</v>
      </c>
      <c r="E53" s="145">
        <v>45565</v>
      </c>
      <c r="F53" s="145">
        <v>45565</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2024-10-29T06:50:21Z</dcterms:created>
  <dcterms:modified xsi:type="dcterms:W3CDTF">2025-03-31T05:46:23Z</dcterms:modified>
</cp:coreProperties>
</file>