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1080" yWindow="108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63" i="8"/>
  <c r="C47" i="8"/>
  <c r="C61" i="8" s="1"/>
  <c r="C59" i="8"/>
  <c r="C60" i="8"/>
  <c r="C62" i="8"/>
  <c r="C63" i="8"/>
  <c r="D63" i="8"/>
  <c r="E63" i="8"/>
  <c r="F63" i="8"/>
  <c r="G63" i="8"/>
  <c r="H63" i="8"/>
  <c r="I63" i="8"/>
  <c r="J63" i="8"/>
  <c r="K63" i="8"/>
  <c r="L63" i="8"/>
  <c r="M63" i="8"/>
  <c r="N63" i="8"/>
  <c r="O63" i="8"/>
  <c r="P63" i="8"/>
  <c r="Q63" i="8"/>
  <c r="R63" i="8"/>
  <c r="B48" i="8"/>
  <c r="B57" i="8"/>
  <c r="B65" i="8"/>
  <c r="B75" i="8" s="1"/>
  <c r="B68" i="8"/>
  <c r="B76" i="8"/>
  <c r="B81" i="8"/>
  <c r="C65" i="8"/>
  <c r="C75" i="8" s="1"/>
  <c r="C68" i="8"/>
  <c r="C76" i="8"/>
  <c r="C81" i="8"/>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s="1"/>
  <c r="N81" i="8"/>
  <c r="O65" i="8"/>
  <c r="O75" i="8" s="1"/>
  <c r="O68" i="8"/>
  <c r="O76" i="8" s="1"/>
  <c r="O81" i="8"/>
  <c r="P65" i="8"/>
  <c r="P68" i="8"/>
  <c r="P76" i="8" s="1"/>
  <c r="P81" i="8"/>
  <c r="Q65" i="8"/>
  <c r="Q75" i="8"/>
  <c r="Q68" i="8"/>
  <c r="Q76" i="8" s="1"/>
  <c r="Q81" i="8"/>
  <c r="R65" i="8"/>
  <c r="R75" i="8" s="1"/>
  <c r="R68" i="8"/>
  <c r="R76" i="8"/>
  <c r="R81" i="8"/>
  <c r="S63" i="8"/>
  <c r="S65" i="8"/>
  <c r="S75" i="8" s="1"/>
  <c r="S68" i="8"/>
  <c r="S76" i="8" s="1"/>
  <c r="S81" i="8"/>
  <c r="T63" i="8"/>
  <c r="T65" i="8"/>
  <c r="T68" i="8"/>
  <c r="T76" i="8" s="1"/>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B62" i="8" l="1"/>
  <c r="B59" i="8"/>
  <c r="C58"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78" i="8" s="1"/>
  <c r="D47" i="8"/>
  <c r="P75" i="8"/>
  <c r="T75" i="8"/>
  <c r="B79" i="8"/>
  <c r="B58" i="8"/>
  <c r="B64" i="8" s="1"/>
  <c r="B67" i="8" s="1"/>
  <c r="B61" i="8"/>
  <c r="C64" i="8" l="1"/>
  <c r="C67" i="8" s="1"/>
  <c r="C79" i="8"/>
  <c r="D59" i="8"/>
  <c r="D61" i="8"/>
  <c r="D62" i="8"/>
  <c r="D48" i="8"/>
  <c r="D57" i="8" s="1"/>
  <c r="D60" i="8"/>
  <c r="E47" i="8"/>
  <c r="B74" i="8"/>
  <c r="B69" i="8"/>
  <c r="C74" i="8"/>
  <c r="C69" i="8"/>
  <c r="B78" i="8"/>
  <c r="E61" i="8" l="1"/>
  <c r="E62" i="8"/>
  <c r="E48" i="8"/>
  <c r="E57" i="8" s="1"/>
  <c r="E60" i="8"/>
  <c r="E59" i="8"/>
  <c r="E58" i="8" s="1"/>
  <c r="F47" i="8"/>
  <c r="D79" i="8"/>
  <c r="D58" i="8"/>
  <c r="D64" i="8" s="1"/>
  <c r="D67" i="8" s="1"/>
  <c r="C70" i="8"/>
  <c r="C71" i="8"/>
  <c r="B70" i="8"/>
  <c r="B71" i="8"/>
  <c r="D74" i="8" l="1"/>
  <c r="D69" i="8"/>
  <c r="D78" i="8"/>
  <c r="F62" i="8"/>
  <c r="F48" i="8"/>
  <c r="F57" i="8" s="1"/>
  <c r="F59" i="8"/>
  <c r="F60" i="8"/>
  <c r="F61" i="8"/>
  <c r="G47" i="8"/>
  <c r="E78" i="8"/>
  <c r="E79" i="8"/>
  <c r="E64" i="8"/>
  <c r="E67" i="8" s="1"/>
  <c r="B77" i="8"/>
  <c r="B82" i="8" s="1"/>
  <c r="E74" i="8" l="1"/>
  <c r="E69" i="8"/>
  <c r="H47" i="8"/>
  <c r="G62" i="8"/>
  <c r="G48" i="8"/>
  <c r="G57" i="8" s="1"/>
  <c r="G79" i="8" s="1"/>
  <c r="G59" i="8"/>
  <c r="G60" i="8"/>
  <c r="G61" i="8"/>
  <c r="F58" i="8"/>
  <c r="F64" i="8" s="1"/>
  <c r="F67" i="8" s="1"/>
  <c r="F74" i="8" s="1"/>
  <c r="F79" i="8"/>
  <c r="F78" i="8"/>
  <c r="D70" i="8"/>
  <c r="D71" i="8" s="1"/>
  <c r="C77" i="8"/>
  <c r="B83" i="8"/>
  <c r="B87" i="8"/>
  <c r="G58" i="8" l="1"/>
  <c r="F69" i="8"/>
  <c r="H60" i="8"/>
  <c r="H61" i="8"/>
  <c r="I47" i="8"/>
  <c r="H48" i="8"/>
  <c r="H57" i="8" s="1"/>
  <c r="H62" i="8"/>
  <c r="H59" i="8"/>
  <c r="H58" i="8" s="1"/>
  <c r="E70" i="8"/>
  <c r="E71" i="8"/>
  <c r="B85" i="8"/>
  <c r="B86" i="8" s="1"/>
  <c r="C82" i="8"/>
  <c r="D77" i="8"/>
  <c r="F70" i="8"/>
  <c r="F71" i="8"/>
  <c r="I61" i="8" l="1"/>
  <c r="J47" i="8"/>
  <c r="I59" i="8"/>
  <c r="I62" i="8"/>
  <c r="I48" i="8"/>
  <c r="I57" i="8" s="1"/>
  <c r="I79" i="8" s="1"/>
  <c r="I60" i="8"/>
  <c r="H79" i="8"/>
  <c r="H78" i="8"/>
  <c r="H64" i="8"/>
  <c r="H67" i="8" s="1"/>
  <c r="G78" i="8"/>
  <c r="G64" i="8"/>
  <c r="G67" i="8" s="1"/>
  <c r="D82" i="8"/>
  <c r="D85" i="8" s="1"/>
  <c r="D86" i="8" s="1"/>
  <c r="D89" i="8" s="1"/>
  <c r="E77" i="8"/>
  <c r="E82" i="8" s="1"/>
  <c r="E85" i="8" s="1"/>
  <c r="F77" i="8"/>
  <c r="F82" i="8" s="1"/>
  <c r="F85" i="8" s="1"/>
  <c r="C85" i="8"/>
  <c r="C86" i="8" s="1"/>
  <c r="C89" i="8" s="1"/>
  <c r="C87" i="8"/>
  <c r="C83" i="8"/>
  <c r="E87" i="8"/>
  <c r="G74" i="8" l="1"/>
  <c r="G69" i="8"/>
  <c r="G70" i="8" s="1"/>
  <c r="G71" i="8" s="1"/>
  <c r="H74" i="8"/>
  <c r="H69" i="8"/>
  <c r="H70" i="8" s="1"/>
  <c r="H71" i="8" s="1"/>
  <c r="F87" i="8"/>
  <c r="D83" i="8"/>
  <c r="D88" i="8" s="1"/>
  <c r="F86" i="8"/>
  <c r="F89" i="8" s="1"/>
  <c r="J62" i="8"/>
  <c r="J59" i="8"/>
  <c r="J60" i="8"/>
  <c r="J61" i="8"/>
  <c r="K47" i="8"/>
  <c r="J48" i="8"/>
  <c r="J57" i="8" s="1"/>
  <c r="D87" i="8"/>
  <c r="B89" i="8"/>
  <c r="I58" i="8"/>
  <c r="I78" i="8" s="1"/>
  <c r="E86" i="8"/>
  <c r="E89" i="8" s="1"/>
  <c r="F83" i="8"/>
  <c r="E83" i="8"/>
  <c r="E88" i="8" s="1"/>
  <c r="C88" i="8"/>
  <c r="B88" i="8"/>
  <c r="G77" i="8"/>
  <c r="G82" i="8" s="1"/>
  <c r="J58" i="8" l="1"/>
  <c r="F88" i="8"/>
  <c r="I64" i="8"/>
  <c r="I67" i="8" s="1"/>
  <c r="H77" i="8"/>
  <c r="H82" i="8" s="1"/>
  <c r="H85" i="8" s="1"/>
  <c r="J79" i="8"/>
  <c r="J78" i="8"/>
  <c r="J64" i="8"/>
  <c r="J67" i="8" s="1"/>
  <c r="K59" i="8"/>
  <c r="K61" i="8"/>
  <c r="L47" i="8"/>
  <c r="K60" i="8"/>
  <c r="K62" i="8"/>
  <c r="K48" i="8"/>
  <c r="K57" i="8" s="1"/>
  <c r="K79" i="8" s="1"/>
  <c r="G83" i="8"/>
  <c r="G88" i="8" s="1"/>
  <c r="G85" i="8"/>
  <c r="G86" i="8" s="1"/>
  <c r="G89" i="8" s="1"/>
  <c r="G87" i="8"/>
  <c r="L60" i="8" l="1"/>
  <c r="L62" i="8"/>
  <c r="L48" i="8"/>
  <c r="L57" i="8" s="1"/>
  <c r="L59" i="8"/>
  <c r="L61" i="8"/>
  <c r="M47" i="8"/>
  <c r="K58" i="8"/>
  <c r="J69" i="8"/>
  <c r="J70" i="8" s="1"/>
  <c r="J71" i="8" s="1"/>
  <c r="J74" i="8"/>
  <c r="H83" i="8"/>
  <c r="H88" i="8" s="1"/>
  <c r="I74" i="8"/>
  <c r="I69" i="8"/>
  <c r="H87" i="8"/>
  <c r="H86" i="8"/>
  <c r="H89" i="8" s="1"/>
  <c r="M59" i="8" l="1"/>
  <c r="M60" i="8"/>
  <c r="M48" i="8"/>
  <c r="M57" i="8" s="1"/>
  <c r="M62" i="8"/>
  <c r="M61" i="8"/>
  <c r="N47" i="8"/>
  <c r="K78" i="8"/>
  <c r="K64" i="8"/>
  <c r="K67" i="8" s="1"/>
  <c r="L58" i="8"/>
  <c r="L79" i="8"/>
  <c r="L78" i="8"/>
  <c r="L64" i="8"/>
  <c r="L67" i="8" s="1"/>
  <c r="I70" i="8"/>
  <c r="I77" i="8" s="1"/>
  <c r="I82" i="8" s="1"/>
  <c r="I71" i="8"/>
  <c r="J77" i="8"/>
  <c r="J82" i="8" s="1"/>
  <c r="J85" i="8" s="1"/>
  <c r="I85" i="8"/>
  <c r="I86" i="8" s="1"/>
  <c r="I89" i="8" s="1"/>
  <c r="I87" i="8"/>
  <c r="I83" i="8"/>
  <c r="I88" i="8" s="1"/>
  <c r="K74" i="8" l="1"/>
  <c r="K69" i="8"/>
  <c r="J86" i="8"/>
  <c r="J89" i="8" s="1"/>
  <c r="L74" i="8"/>
  <c r="L69" i="8"/>
  <c r="N48" i="8"/>
  <c r="N57" i="8" s="1"/>
  <c r="N79" i="8" s="1"/>
  <c r="N59" i="8"/>
  <c r="N60" i="8"/>
  <c r="N61" i="8"/>
  <c r="N62" i="8"/>
  <c r="O47" i="8"/>
  <c r="M79" i="8"/>
  <c r="M58" i="8"/>
  <c r="M78" i="8" s="1"/>
  <c r="J87" i="8"/>
  <c r="J83" i="8"/>
  <c r="J88" i="8" s="1"/>
  <c r="O61" i="8" l="1"/>
  <c r="P47" i="8"/>
  <c r="O62" i="8"/>
  <c r="O48" i="8"/>
  <c r="O57" i="8" s="1"/>
  <c r="O60" i="8"/>
  <c r="O59" i="8"/>
  <c r="O58" i="8" s="1"/>
  <c r="O64" i="8" s="1"/>
  <c r="O67" i="8" s="1"/>
  <c r="O74" i="8" s="1"/>
  <c r="N58" i="8"/>
  <c r="L70" i="8"/>
  <c r="L71" i="8" s="1"/>
  <c r="M64" i="8"/>
  <c r="M67" i="8" s="1"/>
  <c r="K70" i="8"/>
  <c r="K77" i="8" s="1"/>
  <c r="K82" i="8" s="1"/>
  <c r="K83" i="8" s="1"/>
  <c r="K88" i="8" s="1"/>
  <c r="K71" i="8"/>
  <c r="M69" i="8" l="1"/>
  <c r="M74" i="8"/>
  <c r="K87" i="8"/>
  <c r="N64" i="8"/>
  <c r="N67" i="8" s="1"/>
  <c r="N78" i="8"/>
  <c r="L77" i="8"/>
  <c r="L82" i="8" s="1"/>
  <c r="K85" i="8"/>
  <c r="K86" i="8" s="1"/>
  <c r="K89" i="8" s="1"/>
  <c r="O78" i="8"/>
  <c r="O79" i="8"/>
  <c r="O69" i="8"/>
  <c r="P48" i="8"/>
  <c r="P57" i="8" s="1"/>
  <c r="P79" i="8" s="1"/>
  <c r="P59" i="8"/>
  <c r="P58" i="8" s="1"/>
  <c r="P78" i="8" s="1"/>
  <c r="Q47" i="8"/>
  <c r="P61" i="8"/>
  <c r="P60" i="8"/>
  <c r="P62" i="8"/>
  <c r="L85" i="8"/>
  <c r="L86" i="8" s="1"/>
  <c r="L89" i="8" s="1"/>
  <c r="L87" i="8"/>
  <c r="L83" i="8"/>
  <c r="L88" i="8" s="1"/>
  <c r="O70" i="8" l="1"/>
  <c r="O71" i="8" s="1"/>
  <c r="P64" i="8"/>
  <c r="P67" i="8" s="1"/>
  <c r="N74" i="8"/>
  <c r="N69" i="8"/>
  <c r="R47" i="8"/>
  <c r="Q59" i="8"/>
  <c r="Q60" i="8"/>
  <c r="Q48" i="8"/>
  <c r="Q57" i="8" s="1"/>
  <c r="Q79" i="8" s="1"/>
  <c r="Q62" i="8"/>
  <c r="Q61" i="8"/>
  <c r="M70" i="8"/>
  <c r="M77" i="8" s="1"/>
  <c r="M82" i="8" s="1"/>
  <c r="M85" i="8" s="1"/>
  <c r="M86" i="8" s="1"/>
  <c r="M89" i="8" s="1"/>
  <c r="P74" i="8"/>
  <c r="P69" i="8"/>
  <c r="R60" i="8" l="1"/>
  <c r="R61" i="8"/>
  <c r="S47" i="8"/>
  <c r="R62" i="8"/>
  <c r="R48" i="8"/>
  <c r="R57" i="8" s="1"/>
  <c r="R59" i="8"/>
  <c r="R58" i="8" s="1"/>
  <c r="Q58" i="8"/>
  <c r="M83" i="8"/>
  <c r="M88" i="8" s="1"/>
  <c r="M87" i="8"/>
  <c r="N70" i="8"/>
  <c r="N77" i="8" s="1"/>
  <c r="N82" i="8" s="1"/>
  <c r="N71" i="8"/>
  <c r="M71" i="8"/>
  <c r="P70" i="8"/>
  <c r="P71" i="8"/>
  <c r="N85" i="8" l="1"/>
  <c r="N86" i="8" s="1"/>
  <c r="N89" i="8" s="1"/>
  <c r="N87" i="8"/>
  <c r="N83" i="8"/>
  <c r="N88" i="8" s="1"/>
  <c r="Q64" i="8"/>
  <c r="Q67" i="8" s="1"/>
  <c r="Q78" i="8"/>
  <c r="O77" i="8"/>
  <c r="O82" i="8" s="1"/>
  <c r="B26" i="8"/>
  <c r="R64" i="8"/>
  <c r="R67" i="8" s="1"/>
  <c r="R78" i="8"/>
  <c r="R79" i="8"/>
  <c r="S62" i="8"/>
  <c r="S60" i="8"/>
  <c r="T47" i="8"/>
  <c r="S48" i="8"/>
  <c r="S57" i="8" s="1"/>
  <c r="S61" i="8"/>
  <c r="S59" i="8"/>
  <c r="B32" i="8"/>
  <c r="B29" i="8"/>
  <c r="P77" i="8"/>
  <c r="P82" i="8" s="1"/>
  <c r="O85" i="8"/>
  <c r="O86" i="8" s="1"/>
  <c r="O89" i="8" s="1"/>
  <c r="O87" i="8"/>
  <c r="O83" i="8"/>
  <c r="O88" i="8" s="1"/>
  <c r="R74" i="8" l="1"/>
  <c r="R69" i="8"/>
  <c r="R70" i="8" s="1"/>
  <c r="R71" i="8" s="1"/>
  <c r="S58" i="8"/>
  <c r="Q69" i="8"/>
  <c r="Q74" i="8"/>
  <c r="S78" i="8"/>
  <c r="S64" i="8"/>
  <c r="S67" i="8" s="1"/>
  <c r="S79" i="8"/>
  <c r="T60" i="8"/>
  <c r="T48" i="8"/>
  <c r="T57" i="8" s="1"/>
  <c r="T59" i="8"/>
  <c r="T62" i="8"/>
  <c r="U47" i="8"/>
  <c r="T61" i="8"/>
  <c r="P85" i="8"/>
  <c r="P86" i="8" s="1"/>
  <c r="P89" i="8" s="1"/>
  <c r="P87" i="8"/>
  <c r="P83" i="8"/>
  <c r="P88" i="8" s="1"/>
  <c r="T79" i="8" l="1"/>
  <c r="T58" i="8"/>
  <c r="T64" i="8" s="1"/>
  <c r="T67" i="8" s="1"/>
  <c r="S74" i="8"/>
  <c r="S69" i="8"/>
  <c r="Q70" i="8"/>
  <c r="U60" i="8"/>
  <c r="V47" i="8"/>
  <c r="U48" i="8"/>
  <c r="U57" i="8" s="1"/>
  <c r="U61" i="8"/>
  <c r="U62" i="8"/>
  <c r="U59" i="8"/>
  <c r="T74" i="8" l="1"/>
  <c r="T69" i="8"/>
  <c r="T70" i="8" s="1"/>
  <c r="U79" i="8"/>
  <c r="Q77" i="8"/>
  <c r="Q82" i="8" s="1"/>
  <c r="R77" i="8"/>
  <c r="R82" i="8" s="1"/>
  <c r="R85" i="8" s="1"/>
  <c r="W47" i="8"/>
  <c r="V59" i="8"/>
  <c r="V60" i="8"/>
  <c r="V48" i="8"/>
  <c r="V57" i="8" s="1"/>
  <c r="V61" i="8"/>
  <c r="V62" i="8"/>
  <c r="Q71" i="8"/>
  <c r="S70" i="8"/>
  <c r="S77" i="8" s="1"/>
  <c r="S82" i="8" s="1"/>
  <c r="T78" i="8"/>
  <c r="U58" i="8"/>
  <c r="U64" i="8" s="1"/>
  <c r="U67" i="8" s="1"/>
  <c r="T71" i="8"/>
  <c r="U74" i="8" l="1"/>
  <c r="U69" i="8"/>
  <c r="U70" i="8" s="1"/>
  <c r="U71" i="8" s="1"/>
  <c r="S87" i="8"/>
  <c r="S85" i="8"/>
  <c r="W62" i="8"/>
  <c r="W48" i="8"/>
  <c r="W57" i="8" s="1"/>
  <c r="W61" i="8"/>
  <c r="W60" i="8"/>
  <c r="W59" i="8"/>
  <c r="W58" i="8" s="1"/>
  <c r="R86" i="8"/>
  <c r="T77" i="8"/>
  <c r="T82" i="8" s="1"/>
  <c r="T85" i="8" s="1"/>
  <c r="S71" i="8"/>
  <c r="V79" i="8"/>
  <c r="V58" i="8"/>
  <c r="V64" i="8" s="1"/>
  <c r="V67" i="8" s="1"/>
  <c r="Q83" i="8"/>
  <c r="Q88" i="8" s="1"/>
  <c r="Q85" i="8"/>
  <c r="Q86" i="8" s="1"/>
  <c r="Q89" i="8" s="1"/>
  <c r="Q87" i="8"/>
  <c r="R87" i="8"/>
  <c r="R83" i="8"/>
  <c r="R88" i="8" s="1"/>
  <c r="U78" i="8"/>
  <c r="S83" i="8"/>
  <c r="S88" i="8" s="1"/>
  <c r="V74" i="8" l="1"/>
  <c r="V69" i="8"/>
  <c r="V70" i="8" s="1"/>
  <c r="V77" i="8" s="1"/>
  <c r="V82" i="8" s="1"/>
  <c r="G28" i="8"/>
  <c r="R89" i="8"/>
  <c r="S86" i="8"/>
  <c r="S89" i="8" s="1"/>
  <c r="W64" i="8"/>
  <c r="W67" i="8" s="1"/>
  <c r="W79" i="8"/>
  <c r="W78" i="8"/>
  <c r="U77" i="8"/>
  <c r="U82" i="8" s="1"/>
  <c r="U85" i="8" s="1"/>
  <c r="T87" i="8"/>
  <c r="T83" i="8"/>
  <c r="T88" i="8" s="1"/>
  <c r="V78" i="8"/>
  <c r="V71" i="8"/>
  <c r="U83" i="8" l="1"/>
  <c r="U88" i="8" s="1"/>
  <c r="W74" i="8"/>
  <c r="W69" i="8"/>
  <c r="W70" i="8" s="1"/>
  <c r="W77" i="8" s="1"/>
  <c r="U87" i="8"/>
  <c r="T86" i="8"/>
  <c r="T89" i="8" s="1"/>
  <c r="V85" i="8"/>
  <c r="V83" i="8"/>
  <c r="V88" i="8" s="1"/>
  <c r="V87" i="8"/>
  <c r="W82" i="8" l="1"/>
  <c r="W71" i="8"/>
  <c r="U86" i="8"/>
  <c r="U89" i="8" s="1"/>
  <c r="W85" i="8" l="1"/>
  <c r="W83" i="8"/>
  <c r="W88" i="8" s="1"/>
  <c r="G26" i="8" s="1"/>
  <c r="W87" i="8"/>
  <c r="V86" i="8"/>
  <c r="V89" i="8" s="1"/>
  <c r="W86" i="8" l="1"/>
  <c r="W89" i="8" s="1"/>
  <c r="G27" i="8" s="1"/>
</calcChain>
</file>

<file path=xl/sharedStrings.xml><?xml version="1.0" encoding="utf-8"?>
<sst xmlns="http://schemas.openxmlformats.org/spreadsheetml/2006/main" count="1094" uniqueCount="554">
  <si>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</si>
  <si>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</si>
  <si>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</si>
  <si>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</si>
  <si>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</si>
  <si>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</si>
  <si>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</si>
  <si>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</si>
  <si>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</si>
  <si>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</si>
  <si>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</si>
  <si>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</si>
  <si>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</si>
  <si>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</si>
  <si>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</si>
  <si>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</si>
  <si>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</si>
  <si>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</si>
  <si>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</si>
  <si>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</si>
  <si>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</si>
  <si>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</si>
  <si>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</si>
  <si>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</si>
  <si>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</si>
  <si>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</si>
  <si>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</si>
  <si>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</si>
  <si>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</si>
  <si>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</si>
  <si>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</si>
  <si>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</si>
  <si>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</si>
  <si>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</si>
  <si>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</si>
  <si>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</si>
  <si>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</si>
  <si>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</si>
  <si>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</si>
  <si>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</si>
  <si>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</si>
  <si>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</si>
  <si>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</si>
  <si>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</si>
  <si>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</si>
  <si>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</si>
  <si>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</si>
  <si>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</si>
  <si>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</si>
  <si>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</si>
  <si>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</si>
  <si>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</si>
  <si>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</si>
  <si>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</si>
  <si>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</si>
  <si>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</si>
  <si>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</si>
  <si>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</si>
  <si>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</si>
  <si>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</si>
  <si>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</si>
  <si>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</si>
  <si>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</si>
  <si>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</si>
  <si>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</si>
  <si>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</si>
  <si>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</si>
  <si>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</si>
  <si>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</si>
  <si>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</si>
  <si>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</si>
  <si>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</si>
  <si>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</si>
  <si>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</si>
  <si>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</si>
  <si>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</si>
  <si>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</si>
  <si>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</si>
  <si>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</si>
  <si>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</si>
  <si>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</si>
  <si>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</si>
  <si>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</si>
  <si>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</si>
  <si>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</si>
  <si>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</si>
  <si>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</si>
  <si>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</si>
  <si>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</si>
  <si>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</si>
  <si>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</si>
  <si>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</si>
  <si>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</si>
  <si>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</si>
  <si>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</si>
  <si>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</si>
  <si>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</si>
  <si>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</si>
  <si>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</si>
  <si>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</si>
  <si>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</si>
  <si>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</si>
  <si>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</si>
  <si>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</si>
  <si>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</si>
  <si>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</si>
  <si>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</si>
  <si>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</si>
  <si>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</si>
  <si>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</si>
  <si>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</si>
  <si>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</si>
  <si>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</si>
  <si>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</si>
  <si>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</si>
  <si>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</si>
  <si>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</si>
  <si>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</si>
  <si>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</si>
  <si>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</si>
  <si>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</si>
  <si>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</si>
  <si>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</si>
  <si>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</si>
  <si>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</si>
  <si>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</si>
  <si>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</si>
  <si>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</si>
  <si>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</si>
  <si>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</si>
  <si>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</si>
  <si>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</si>
  <si>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</si>
  <si>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</si>
  <si>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</si>
  <si>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</si>
  <si>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</si>
  <si>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</si>
  <si>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</si>
  <si>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</si>
  <si>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</si>
  <si>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</si>
  <si>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</si>
  <si>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</si>
  <si>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</si>
  <si>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</si>
  <si>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</si>
  <si>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</si>
  <si>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</si>
  <si>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</si>
  <si>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</si>
  <si>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</si>
  <si>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</si>
  <si>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</si>
  <si>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</si>
  <si>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</si>
  <si>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</si>
  <si>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</si>
  <si>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</si>
  <si>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</si>
  <si>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</si>
  <si>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</si>
  <si>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</si>
  <si>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</si>
  <si>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</si>
  <si>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</si>
  <si>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</si>
  <si>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</si>
  <si>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</si>
  <si>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</si>
  <si>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</si>
  <si>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</si>
  <si>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</si>
  <si>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</si>
  <si>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</si>
  <si>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</si>
  <si>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</si>
  <si>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</si>
  <si>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</si>
  <si>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</si>
  <si>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</si>
  <si>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</si>
  <si>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</si>
  <si>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</si>
  <si>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</si>
  <si>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</si>
  <si>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</si>
  <si>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</si>
  <si>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</si>
  <si>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</si>
  <si>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</si>
  <si>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</si>
  <si>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</si>
  <si>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</si>
  <si>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</si>
  <si>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</si>
  <si>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</si>
  <si>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</si>
  <si>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</si>
  <si>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</si>
  <si>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</si>
  <si>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</si>
  <si>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</si>
  <si>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</si>
  <si>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</si>
  <si>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</si>
  <si>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</si>
  <si>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</si>
  <si>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</si>
  <si>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</si>
  <si>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</si>
  <si>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</si>
  <si>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</si>
  <si>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</si>
  <si>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</si>
  <si>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</si>
  <si>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</si>
  <si>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</si>
  <si>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</si>
  <si>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</si>
  <si>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</si>
  <si>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</si>
  <si>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</si>
  <si>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</si>
  <si>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</si>
  <si>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</si>
  <si>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</si>
  <si>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</si>
  <si>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</si>
  <si>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</si>
  <si>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</si>
  <si>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</si>
  <si>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</si>
  <si>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</si>
  <si>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</si>
  <si>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</si>
  <si>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</si>
  <si>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</si>
  <si>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</si>
  <si>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</si>
  <si>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</si>
  <si>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</si>
  <si>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</si>
  <si>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</si>
  <si>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</si>
  <si>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</si>
  <si>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</si>
  <si>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</si>
  <si>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</si>
  <si>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</si>
  <si>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</si>
  <si>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</si>
  <si>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</si>
  <si>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</si>
  <si>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</si>
  <si>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</si>
  <si>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</si>
  <si>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</si>
  <si>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</si>
  <si>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</si>
  <si>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</si>
  <si>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</si>
  <si>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</si>
  <si>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</si>
  <si>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</si>
  <si>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</si>
  <si>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</si>
  <si>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</si>
  <si>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</si>
  <si>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</si>
  <si>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</si>
  <si>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</si>
  <si>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</si>
  <si>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</si>
  <si>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</si>
  <si>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</si>
  <si>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</si>
  <si>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</si>
  <si>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</si>
  <si>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</si>
  <si>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</si>
  <si>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</si>
  <si>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</si>
  <si>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</si>
  <si>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</si>
  <si>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</si>
  <si>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</si>
  <si>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</si>
  <si>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</si>
  <si>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</si>
  <si>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</si>
  <si>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</si>
  <si>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</si>
  <si>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</si>
  <si>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</si>
  <si>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</si>
  <si>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</si>
  <si>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</si>
  <si>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</si>
  <si>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</si>
  <si>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</si>
  <si>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</si>
  <si>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</si>
  <si>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</si>
  <si>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</si>
  <si>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</si>
  <si>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</si>
  <si>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</si>
  <si>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</si>
  <si>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</si>
  <si>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</si>
  <si>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</si>
  <si>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</si>
  <si>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</si>
  <si>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</si>
  <si>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</si>
  <si>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</si>
  <si>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</si>
  <si>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</si>
  <si>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</si>
  <si>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</si>
  <si>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</si>
  <si>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</si>
  <si>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</si>
  <si>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</si>
  <si>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</si>
  <si>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</si>
  <si>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</si>
  <si>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</si>
  <si>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</si>
  <si>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</si>
  <si>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</si>
  <si>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</si>
  <si>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</si>
  <si>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</si>
  <si>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</si>
  <si>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</si>
  <si>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</si>
  <si>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</si>
  <si>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</si>
  <si>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</si>
  <si>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</si>
  <si>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</si>
  <si>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</si>
  <si>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</si>
  <si>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</si>
  <si>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</si>
  <si>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</si>
  <si>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</si>
  <si>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</si>
  <si>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</si>
  <si>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</si>
  <si>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</si>
  <si>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</si>
  <si>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</si>
  <si>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</si>
  <si>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</si>
  <si>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</si>
  <si>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</si>
  <si>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</si>
  <si>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</si>
  <si>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</si>
  <si>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</si>
  <si>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</si>
  <si>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</si>
  <si>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</si>
  <si>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</si>
  <si>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</si>
  <si>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</si>
  <si>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</si>
  <si>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</si>
  <si>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</si>
  <si>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</si>
  <si>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</si>
  <si>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</si>
  <si>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</si>
  <si>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</si>
  <si>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</si>
  <si>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</si>
  <si>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</si>
  <si>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</si>
  <si>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</si>
  <si>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</si>
  <si>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</si>
  <si>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</si>
  <si>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</si>
  <si>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</si>
  <si>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</si>
  <si>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</si>
  <si>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</si>
  <si>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</si>
  <si>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</si>
  <si>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</si>
  <si>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</si>
  <si>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</si>
  <si>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</si>
  <si>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</si>
  <si>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</si>
  <si>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</si>
  <si>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</si>
  <si>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</si>
  <si>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</si>
  <si>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</si>
  <si>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</si>
  <si>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</si>
  <si>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</si>
  <si>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</si>
  <si>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</si>
  <si>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</si>
  <si>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</si>
  <si>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</si>
  <si>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</si>
  <si>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</si>
  <si>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</si>
  <si>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</si>
  <si>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</si>
  <si>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</si>
  <si>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</si>
  <si>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</si>
  <si>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</si>
  <si>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</si>
  <si>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</si>
  <si>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</si>
  <si>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</si>
  <si>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</si>
  <si>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</si>
  <si>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</si>
  <si>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</si>
  <si>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</si>
  <si>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</si>
  <si>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</si>
  <si>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</si>
  <si>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</si>
  <si>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</si>
  <si>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</si>
  <si>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</si>
  <si>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</si>
  <si>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</si>
  <si>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</si>
  <si>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</si>
  <si>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</si>
  <si>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</si>
  <si>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</si>
  <si>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</si>
  <si>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</si>
  <si>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</si>
  <si>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</si>
  <si>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</si>
  <si>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</si>
  <si>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</si>
  <si>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</si>
  <si>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</si>
  <si>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</si>
  <si>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</si>
  <si>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</si>
  <si>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</si>
  <si>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</si>
  <si>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</si>
  <si>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</si>
  <si>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</si>
  <si>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</si>
  <si>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</si>
  <si>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</si>
  <si>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</si>
  <si>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</si>
  <si>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</si>
  <si>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</si>
  <si>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</si>
  <si>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</si>
  <si>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</si>
  <si>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</si>
  <si>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</si>
  <si>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</si>
  <si>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</si>
  <si>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</si>
  <si>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</si>
  <si>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</si>
  <si>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</si>
  <si>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</si>
  <si>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</si>
  <si>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</si>
  <si>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</si>
  <si>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</si>
  <si>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</si>
  <si>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</si>
  <si>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</si>
  <si>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</si>
  <si>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</si>
  <si>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</si>
  <si>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</si>
  <si>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</si>
  <si>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</si>
  <si>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</si>
  <si>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</si>
  <si>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</si>
  <si>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</si>
  <si>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</si>
  <si>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</si>
  <si>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</si>
  <si>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</si>
  <si>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</si>
  <si>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</si>
  <si>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</si>
  <si>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</si>
  <si>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</si>
  <si>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</si>
  <si>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</si>
  <si>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</si>
  <si>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</si>
  <si>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</si>
  <si>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</si>
  <si>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</si>
  <si>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</si>
  <si>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</si>
  <si>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</si>
  <si>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</si>
  <si>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</si>
  <si>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</si>
  <si>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</si>
  <si>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</si>
  <si>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</si>
  <si>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</si>
  <si>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</si>
  <si>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</si>
  <si>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</si>
  <si>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</si>
  <si>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Пермский край, Кунгурский муниципальный округ</t>
  </si>
  <si>
    <t>И</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</si>
  <si>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</si>
  <si>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</si>
  <si>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</si>
  <si>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</si>
  <si>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</si>
  <si>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</si>
  <si>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</si>
  <si>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</si>
  <si>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</si>
  <si>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</si>
  <si>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</si>
  <si>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</si>
  <si>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</si>
  <si>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</si>
  <si>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</si>
  <si>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</si>
  <si>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</si>
  <si>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</si>
  <si>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2025 год</t>
  </si>
  <si>
    <t>5,05 млн руб с НДС</t>
  </si>
  <si>
    <t>4,21 млн руб без НДС</t>
  </si>
  <si>
    <t>МВ×А-0;км ЛЭП-0;т.у.-214;шт.-0</t>
  </si>
  <si>
    <t>Реконструкция</t>
  </si>
  <si>
    <t>Сметный расчет счетоимости</t>
  </si>
  <si>
    <t>01.12.2029</t>
  </si>
  <si>
    <t>15.12.2029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</si>
</sst>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2741807.3496432249</c:v>
                </c:pt>
                <c:pt idx="3">
                  <c:v>4656369.1214896319</c:v>
                </c:pt>
                <c:pt idx="4">
                  <c:v>6741143.6812348254</c:v>
                </c:pt>
                <c:pt idx="5">
                  <c:v>9013086.1183355469</c:v>
                </c:pt>
                <c:pt idx="6">
                  <c:v>11490864.155603997</c:v>
                </c:pt>
                <c:pt idx="7">
                  <c:v>14195033.220341025</c:v>
                </c:pt>
                <c:pt idx="8">
                  <c:v>17148229.591998555</c:v>
                </c:pt>
                <c:pt idx="9">
                  <c:v>20375383.508253343</c:v>
                </c:pt>
                <c:pt idx="10">
                  <c:v>23903954.308599215</c:v>
                </c:pt>
                <c:pt idx="11">
                  <c:v>27764189.912569869</c:v>
                </c:pt>
                <c:pt idx="12">
                  <c:v>31989413.170687504</c:v>
                </c:pt>
                <c:pt idx="13">
                  <c:v>36616337.892625935</c:v>
                </c:pt>
                <c:pt idx="14">
                  <c:v>41685417.65157076</c:v>
                </c:pt>
                <c:pt idx="15">
                  <c:v>47241230.789329201</c:v>
                </c:pt>
                <c:pt idx="16">
                  <c:v>53332905.406680755</c:v>
                </c:pt>
              </c:numCache>
            </c:numRef>
          </c:val>
          <c:smooth val="0"/>
          <c:extLst>
            <c:ext xmlns:c16="http://schemas.microsoft.com/office/drawing/2014/chart" uri="{C3380CC4-5D6E-409C-BE32-E72D297353CC}">
              <c16:uniqueId val="{00000000-4113-4467-B0AE-341BF8582CD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1561444.3316535549</c:v>
                </c:pt>
                <c:pt idx="3">
                  <c:v>1499382.7017357724</c:v>
                </c:pt>
                <c:pt idx="4">
                  <c:v>1444853.346943818</c:v>
                </c:pt>
                <c:pt idx="5">
                  <c:v>1393424.8448833972</c:v>
                </c:pt>
                <c:pt idx="6">
                  <c:v>1344838.6489286642</c:v>
                </c:pt>
                <c:pt idx="7">
                  <c:v>1298862.5031047415</c:v>
                </c:pt>
                <c:pt idx="8">
                  <c:v>1255287.5508455203</c:v>
                </c:pt>
                <c:pt idx="9">
                  <c:v>1213925.7708948173</c:v>
                </c:pt>
                <c:pt idx="10">
                  <c:v>1174607.7029515672</c:v>
                </c:pt>
                <c:pt idx="11">
                  <c:v>1137180.4299513714</c:v>
                </c:pt>
                <c:pt idx="12">
                  <c:v>1101505.7876751861</c:v>
                </c:pt>
                <c:pt idx="13">
                  <c:v>1067458.7757379399</c:v>
                </c:pt>
                <c:pt idx="14">
                  <c:v>1034926.1469856368</c:v>
                </c:pt>
                <c:pt idx="15">
                  <c:v>1003805.1549633404</c:v>
                </c:pt>
                <c:pt idx="16">
                  <c:v>974002.44144776056</c:v>
                </c:pt>
              </c:numCache>
            </c:numRef>
          </c:val>
          <c:smooth val="0"/>
          <c:extLst>
            <c:ext xmlns:c16="http://schemas.microsoft.com/office/drawing/2014/chart" uri="{C3380CC4-5D6E-409C-BE32-E72D297353CC}">
              <c16:uniqueId val="{00000001-4113-4467-B0AE-341BF8582CD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547</v>
      </c>
    </row>
    <row r="49" spans="1:3" ht="31.5" x14ac:dyDescent="0.25">
      <c r="A49" s="18" t="s">
        <v>61</v>
      </c>
      <c r="B49" s="24" t="s">
        <v>62</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45</v>
      </c>
      <c r="D24" s="196">
        <v>9</v>
      </c>
      <c r="E24" s="196">
        <v>9</v>
      </c>
      <c r="F24" s="197">
        <v>9</v>
      </c>
      <c r="G24" s="196">
        <v>0</v>
      </c>
      <c r="H24" s="196">
        <v>0</v>
      </c>
      <c r="I24" s="196">
        <v>0</v>
      </c>
      <c r="J24" s="196">
        <v>9</v>
      </c>
      <c r="K24" s="196">
        <v>4</v>
      </c>
      <c r="L24" s="196">
        <v>9</v>
      </c>
      <c r="M24" s="196">
        <v>4</v>
      </c>
      <c r="N24" s="196">
        <v>0</v>
      </c>
      <c r="O24" s="196">
        <v>0</v>
      </c>
      <c r="P24" s="196">
        <v>9</v>
      </c>
      <c r="Q24" s="196">
        <v>4</v>
      </c>
      <c r="R24" s="196">
        <v>0</v>
      </c>
      <c r="S24" s="196">
        <v>0</v>
      </c>
      <c r="T24" s="196">
        <v>9</v>
      </c>
      <c r="U24" s="196">
        <v>4</v>
      </c>
      <c r="V24" s="196">
        <v>0</v>
      </c>
      <c r="W24" s="196">
        <v>0</v>
      </c>
      <c r="X24" s="196">
        <v>9</v>
      </c>
      <c r="Y24" s="196">
        <v>4</v>
      </c>
      <c r="Z24" s="196">
        <v>0</v>
      </c>
      <c r="AA24" s="196">
        <v>0</v>
      </c>
      <c r="AB24" s="196">
        <v>9</v>
      </c>
      <c r="AC24" s="196">
        <v>4</v>
      </c>
      <c r="AD24" s="196">
        <v>0</v>
      </c>
      <c r="AE24" s="198">
        <v>0</v>
      </c>
      <c r="AF24" s="199">
        <v>45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45</v>
      </c>
      <c r="D27" s="26">
        <v>9</v>
      </c>
      <c r="E27" s="26">
        <v>9</v>
      </c>
      <c r="F27" s="203">
        <v>9</v>
      </c>
      <c r="G27" s="26">
        <v>0</v>
      </c>
      <c r="H27" s="26">
        <v>0</v>
      </c>
      <c r="I27" s="26">
        <v>0</v>
      </c>
      <c r="J27" s="26">
        <v>9</v>
      </c>
      <c r="K27" s="26">
        <v>4</v>
      </c>
      <c r="L27" s="26">
        <v>9</v>
      </c>
      <c r="M27" s="26">
        <v>4</v>
      </c>
      <c r="N27" s="26">
        <v>0</v>
      </c>
      <c r="O27" s="26">
        <v>0</v>
      </c>
      <c r="P27" s="26">
        <v>9</v>
      </c>
      <c r="Q27" s="26">
        <v>4</v>
      </c>
      <c r="R27" s="26">
        <v>0</v>
      </c>
      <c r="S27" s="26">
        <v>0</v>
      </c>
      <c r="T27" s="26">
        <v>9</v>
      </c>
      <c r="U27" s="26">
        <v>4</v>
      </c>
      <c r="V27" s="26">
        <v>0</v>
      </c>
      <c r="W27" s="26">
        <v>0</v>
      </c>
      <c r="X27" s="200">
        <v>9</v>
      </c>
      <c r="Y27" s="200">
        <v>4</v>
      </c>
      <c r="Z27" s="26">
        <v>0</v>
      </c>
      <c r="AA27" s="26">
        <v>0</v>
      </c>
      <c r="AB27" s="26">
        <v>9</v>
      </c>
      <c r="AC27" s="26">
        <v>4</v>
      </c>
      <c r="AD27" s="26">
        <v>0</v>
      </c>
      <c r="AE27" s="204">
        <v>0</v>
      </c>
      <c r="AF27" s="205">
        <v>45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45</v>
      </c>
      <c r="E30" s="200">
        <v>45</v>
      </c>
      <c r="F30" s="200">
        <v>45</v>
      </c>
      <c r="G30" s="200">
        <v>0</v>
      </c>
      <c r="H30" s="200">
        <v>0</v>
      </c>
      <c r="I30" s="200">
        <v>0</v>
      </c>
      <c r="J30" s="200">
        <v>7.5</v>
      </c>
      <c r="K30" s="200">
        <v>4</v>
      </c>
      <c r="L30" s="200">
        <v>7.5</v>
      </c>
      <c r="M30" s="200">
        <v>4</v>
      </c>
      <c r="N30" s="26">
        <v>0</v>
      </c>
      <c r="O30" s="200">
        <v>0</v>
      </c>
      <c r="P30" s="200">
        <v>7.5</v>
      </c>
      <c r="Q30" s="200">
        <v>4</v>
      </c>
      <c r="R30" s="26">
        <v>0</v>
      </c>
      <c r="S30" s="200">
        <v>0</v>
      </c>
      <c r="T30" s="200">
        <v>7.5</v>
      </c>
      <c r="U30" s="200">
        <v>4</v>
      </c>
      <c r="V30" s="200">
        <v>0</v>
      </c>
      <c r="W30" s="200">
        <v>0</v>
      </c>
      <c r="X30" s="200">
        <v>7.5</v>
      </c>
      <c r="Y30" s="200">
        <v>4</v>
      </c>
      <c r="Z30" s="200">
        <v>0</v>
      </c>
      <c r="AA30" s="200">
        <v>0</v>
      </c>
      <c r="AB30" s="200">
        <v>7.5</v>
      </c>
      <c r="AC30" s="200">
        <v>4</v>
      </c>
      <c r="AD30" s="200">
        <v>0</v>
      </c>
      <c r="AE30" s="209">
        <v>0</v>
      </c>
      <c r="AF30" s="199">
        <v>37.5</v>
      </c>
      <c r="AG30" s="200">
        <v>0</v>
      </c>
    </row>
    <row r="31" spans="1:37" x14ac:dyDescent="0.25">
      <c r="A31" s="201" t="s">
        <v>357</v>
      </c>
      <c r="B31" s="202" t="s">
        <v>358</v>
      </c>
      <c r="C31" s="200">
        <v>0</v>
      </c>
      <c r="D31" s="200">
        <v>2.25</v>
      </c>
      <c r="E31" s="26">
        <v>2.25</v>
      </c>
      <c r="F31" s="26">
        <v>2.25</v>
      </c>
      <c r="G31" s="200">
        <v>0</v>
      </c>
      <c r="H31" s="26">
        <v>0</v>
      </c>
      <c r="I31" s="26">
        <v>0</v>
      </c>
      <c r="J31" s="200">
        <v>0.375</v>
      </c>
      <c r="K31" s="26">
        <v>4</v>
      </c>
      <c r="L31" s="26">
        <v>0.375</v>
      </c>
      <c r="M31" s="200">
        <v>4</v>
      </c>
      <c r="N31" s="200">
        <v>0</v>
      </c>
      <c r="O31" s="26">
        <v>0</v>
      </c>
      <c r="P31" s="200">
        <v>0.375</v>
      </c>
      <c r="Q31" s="26">
        <v>4</v>
      </c>
      <c r="R31" s="200">
        <v>0</v>
      </c>
      <c r="S31" s="26">
        <v>0</v>
      </c>
      <c r="T31" s="200">
        <v>0.375</v>
      </c>
      <c r="U31" s="26">
        <v>4</v>
      </c>
      <c r="V31" s="200">
        <v>0</v>
      </c>
      <c r="W31" s="26">
        <v>0</v>
      </c>
      <c r="X31" s="26">
        <v>0.375</v>
      </c>
      <c r="Y31" s="200">
        <v>4</v>
      </c>
      <c r="Z31" s="200">
        <v>0</v>
      </c>
      <c r="AA31" s="26">
        <v>0</v>
      </c>
      <c r="AB31" s="26">
        <v>0.375</v>
      </c>
      <c r="AC31" s="26">
        <v>4</v>
      </c>
      <c r="AD31" s="200">
        <v>0</v>
      </c>
      <c r="AE31" s="204">
        <v>0</v>
      </c>
      <c r="AF31" s="199">
        <v>1.875</v>
      </c>
      <c r="AG31" s="200">
        <v>0</v>
      </c>
    </row>
    <row r="32" spans="1:37" ht="31.5" x14ac:dyDescent="0.25">
      <c r="A32" s="201" t="s">
        <v>359</v>
      </c>
      <c r="B32" s="202" t="s">
        <v>360</v>
      </c>
      <c r="C32" s="200">
        <v>0</v>
      </c>
      <c r="D32" s="200">
        <v>6.75</v>
      </c>
      <c r="E32" s="26">
        <v>6.75</v>
      </c>
      <c r="F32" s="26">
        <v>6.75</v>
      </c>
      <c r="G32" s="200">
        <v>0</v>
      </c>
      <c r="H32" s="26">
        <v>0</v>
      </c>
      <c r="I32" s="26">
        <v>0</v>
      </c>
      <c r="J32" s="200">
        <v>1.125</v>
      </c>
      <c r="K32" s="26">
        <v>4</v>
      </c>
      <c r="L32" s="26">
        <v>1.125</v>
      </c>
      <c r="M32" s="200">
        <v>4</v>
      </c>
      <c r="N32" s="200">
        <v>0</v>
      </c>
      <c r="O32" s="26">
        <v>0</v>
      </c>
      <c r="P32" s="200">
        <v>1.125</v>
      </c>
      <c r="Q32" s="26">
        <v>4</v>
      </c>
      <c r="R32" s="200">
        <v>0</v>
      </c>
      <c r="S32" s="26">
        <v>0</v>
      </c>
      <c r="T32" s="200">
        <v>1.125</v>
      </c>
      <c r="U32" s="26">
        <v>4</v>
      </c>
      <c r="V32" s="200">
        <v>0</v>
      </c>
      <c r="W32" s="26">
        <v>0</v>
      </c>
      <c r="X32" s="26">
        <v>1.125</v>
      </c>
      <c r="Y32" s="200">
        <v>4</v>
      </c>
      <c r="Z32" s="200">
        <v>0</v>
      </c>
      <c r="AA32" s="26">
        <v>0</v>
      </c>
      <c r="AB32" s="26">
        <v>1.125</v>
      </c>
      <c r="AC32" s="26">
        <v>4</v>
      </c>
      <c r="AD32" s="200">
        <v>0</v>
      </c>
      <c r="AE32" s="204">
        <v>0</v>
      </c>
      <c r="AF32" s="199">
        <v>5.625</v>
      </c>
      <c r="AG32" s="200">
        <v>0</v>
      </c>
    </row>
    <row r="33" spans="1:33" x14ac:dyDescent="0.25">
      <c r="A33" s="201" t="s">
        <v>361</v>
      </c>
      <c r="B33" s="202" t="s">
        <v>362</v>
      </c>
      <c r="C33" s="200">
        <v>0</v>
      </c>
      <c r="D33" s="200">
        <v>34.65</v>
      </c>
      <c r="E33" s="26">
        <v>34.65</v>
      </c>
      <c r="F33" s="26">
        <v>34.65</v>
      </c>
      <c r="G33" s="200">
        <v>0</v>
      </c>
      <c r="H33" s="26">
        <v>0</v>
      </c>
      <c r="I33" s="26">
        <v>0</v>
      </c>
      <c r="J33" s="200">
        <v>5.7749999999999995</v>
      </c>
      <c r="K33" s="26">
        <v>4</v>
      </c>
      <c r="L33" s="26">
        <v>5.7749999999999995</v>
      </c>
      <c r="M33" s="200">
        <v>4</v>
      </c>
      <c r="N33" s="200">
        <v>0</v>
      </c>
      <c r="O33" s="26">
        <v>0</v>
      </c>
      <c r="P33" s="200">
        <v>5.7749999999999995</v>
      </c>
      <c r="Q33" s="26">
        <v>4</v>
      </c>
      <c r="R33" s="200">
        <v>0</v>
      </c>
      <c r="S33" s="26">
        <v>0</v>
      </c>
      <c r="T33" s="200">
        <v>5.7749999999999995</v>
      </c>
      <c r="U33" s="26">
        <v>4</v>
      </c>
      <c r="V33" s="200">
        <v>0</v>
      </c>
      <c r="W33" s="26">
        <v>0</v>
      </c>
      <c r="X33" s="26">
        <v>5.7749999999999995</v>
      </c>
      <c r="Y33" s="200">
        <v>4</v>
      </c>
      <c r="Z33" s="200">
        <v>0</v>
      </c>
      <c r="AA33" s="26">
        <v>0</v>
      </c>
      <c r="AB33" s="26">
        <v>5.7749999999999995</v>
      </c>
      <c r="AC33" s="26">
        <v>4</v>
      </c>
      <c r="AD33" s="200">
        <v>0</v>
      </c>
      <c r="AE33" s="204">
        <v>0</v>
      </c>
      <c r="AF33" s="199">
        <v>28.874999999999996</v>
      </c>
      <c r="AG33" s="200">
        <v>0</v>
      </c>
    </row>
    <row r="34" spans="1:33" x14ac:dyDescent="0.25">
      <c r="A34" s="201" t="s">
        <v>363</v>
      </c>
      <c r="B34" s="202" t="s">
        <v>364</v>
      </c>
      <c r="C34" s="200">
        <v>0</v>
      </c>
      <c r="D34" s="200">
        <v>1.3499999999999999</v>
      </c>
      <c r="E34" s="26">
        <v>1.3499999999999999</v>
      </c>
      <c r="F34" s="26">
        <v>1.3499999999999999</v>
      </c>
      <c r="G34" s="200">
        <v>0</v>
      </c>
      <c r="H34" s="26">
        <v>0</v>
      </c>
      <c r="I34" s="26">
        <v>0</v>
      </c>
      <c r="J34" s="200">
        <v>0.22499999999999998</v>
      </c>
      <c r="K34" s="26">
        <v>4</v>
      </c>
      <c r="L34" s="26">
        <v>0.22499999999999998</v>
      </c>
      <c r="M34" s="200">
        <v>4</v>
      </c>
      <c r="N34" s="200">
        <v>0</v>
      </c>
      <c r="O34" s="26">
        <v>0</v>
      </c>
      <c r="P34" s="200">
        <v>0.22499999999999998</v>
      </c>
      <c r="Q34" s="26">
        <v>4</v>
      </c>
      <c r="R34" s="200">
        <v>0</v>
      </c>
      <c r="S34" s="26">
        <v>0</v>
      </c>
      <c r="T34" s="200">
        <v>0.22499999999999998</v>
      </c>
      <c r="U34" s="26">
        <v>4</v>
      </c>
      <c r="V34" s="200">
        <v>0</v>
      </c>
      <c r="W34" s="26">
        <v>0</v>
      </c>
      <c r="X34" s="26">
        <v>0.22499999999999998</v>
      </c>
      <c r="Y34" s="200">
        <v>4</v>
      </c>
      <c r="Z34" s="200">
        <v>0</v>
      </c>
      <c r="AA34" s="26">
        <v>0</v>
      </c>
      <c r="AB34" s="26">
        <v>0.22499999999999998</v>
      </c>
      <c r="AC34" s="26">
        <v>4</v>
      </c>
      <c r="AD34" s="200">
        <v>0</v>
      </c>
      <c r="AE34" s="204">
        <v>0</v>
      </c>
      <c r="AF34" s="199">
        <v>1.125</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1250</v>
      </c>
      <c r="D42" s="26">
        <v>250</v>
      </c>
      <c r="E42" s="26">
        <v>250</v>
      </c>
      <c r="F42" s="26">
        <v>250</v>
      </c>
      <c r="G42" s="26">
        <v>0</v>
      </c>
      <c r="H42" s="26">
        <v>0</v>
      </c>
      <c r="I42" s="26">
        <v>0</v>
      </c>
      <c r="J42" s="26">
        <v>250</v>
      </c>
      <c r="K42" s="26">
        <v>4</v>
      </c>
      <c r="L42" s="26">
        <v>250</v>
      </c>
      <c r="M42" s="26">
        <v>4</v>
      </c>
      <c r="N42" s="26">
        <v>0</v>
      </c>
      <c r="O42" s="26">
        <v>0</v>
      </c>
      <c r="P42" s="26">
        <v>250</v>
      </c>
      <c r="Q42" s="26">
        <v>4</v>
      </c>
      <c r="R42" s="26">
        <v>0</v>
      </c>
      <c r="S42" s="26">
        <v>0</v>
      </c>
      <c r="T42" s="26">
        <v>250</v>
      </c>
      <c r="U42" s="26">
        <v>4</v>
      </c>
      <c r="V42" s="26">
        <v>0</v>
      </c>
      <c r="W42" s="26">
        <v>0</v>
      </c>
      <c r="X42" s="26">
        <v>250</v>
      </c>
      <c r="Y42" s="26">
        <v>4</v>
      </c>
      <c r="Z42" s="26">
        <v>0</v>
      </c>
      <c r="AA42" s="26">
        <v>0</v>
      </c>
      <c r="AB42" s="26">
        <v>250</v>
      </c>
      <c r="AC42" s="26">
        <v>4</v>
      </c>
      <c r="AD42" s="26">
        <v>0</v>
      </c>
      <c r="AE42" s="204">
        <v>0</v>
      </c>
      <c r="AF42" s="205">
        <v>1250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1250</v>
      </c>
      <c r="D52" s="200">
        <v>250</v>
      </c>
      <c r="E52" s="200">
        <v>250</v>
      </c>
      <c r="F52" s="200">
        <v>250</v>
      </c>
      <c r="G52" s="200">
        <v>0</v>
      </c>
      <c r="H52" s="200">
        <v>0</v>
      </c>
      <c r="I52" s="200">
        <v>0</v>
      </c>
      <c r="J52" s="200">
        <v>250</v>
      </c>
      <c r="K52" s="200">
        <v>4</v>
      </c>
      <c r="L52" s="200">
        <v>250</v>
      </c>
      <c r="M52" s="200">
        <v>4</v>
      </c>
      <c r="N52" s="200">
        <v>0</v>
      </c>
      <c r="O52" s="200">
        <v>0</v>
      </c>
      <c r="P52" s="200">
        <v>250</v>
      </c>
      <c r="Q52" s="200">
        <v>4</v>
      </c>
      <c r="R52" s="200">
        <v>0</v>
      </c>
      <c r="S52" s="200">
        <v>0</v>
      </c>
      <c r="T52" s="200">
        <v>250</v>
      </c>
      <c r="U52" s="200">
        <v>4</v>
      </c>
      <c r="V52" s="200">
        <v>0</v>
      </c>
      <c r="W52" s="200">
        <v>0</v>
      </c>
      <c r="X52" s="200">
        <v>250</v>
      </c>
      <c r="Y52" s="200">
        <v>4</v>
      </c>
      <c r="Z52" s="200">
        <v>0</v>
      </c>
      <c r="AA52" s="200">
        <v>0</v>
      </c>
      <c r="AB52" s="200">
        <v>250</v>
      </c>
      <c r="AC52" s="200">
        <v>4</v>
      </c>
      <c r="AD52" s="200">
        <v>0</v>
      </c>
      <c r="AE52" s="200">
        <v>0</v>
      </c>
      <c r="AF52" s="200">
        <v>1250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45</v>
      </c>
      <c r="E55" s="200">
        <v>45</v>
      </c>
      <c r="F55" s="200">
        <v>45</v>
      </c>
      <c r="G55" s="200">
        <v>0</v>
      </c>
      <c r="H55" s="200">
        <v>0</v>
      </c>
      <c r="I55" s="200">
        <v>0</v>
      </c>
      <c r="J55" s="200">
        <v>7.5</v>
      </c>
      <c r="K55" s="200">
        <v>4</v>
      </c>
      <c r="L55" s="200">
        <v>7.5</v>
      </c>
      <c r="M55" s="200">
        <v>4</v>
      </c>
      <c r="N55" s="200">
        <v>0</v>
      </c>
      <c r="O55" s="200">
        <v>0</v>
      </c>
      <c r="P55" s="200">
        <v>7.5</v>
      </c>
      <c r="Q55" s="200">
        <v>4</v>
      </c>
      <c r="R55" s="200">
        <v>0</v>
      </c>
      <c r="S55" s="200">
        <v>0</v>
      </c>
      <c r="T55" s="200">
        <v>7.5</v>
      </c>
      <c r="U55" s="200">
        <v>4</v>
      </c>
      <c r="V55" s="200">
        <v>0</v>
      </c>
      <c r="W55" s="200">
        <v>0</v>
      </c>
      <c r="X55" s="200">
        <v>7.5</v>
      </c>
      <c r="Y55" s="200">
        <v>4</v>
      </c>
      <c r="Z55" s="200">
        <v>0</v>
      </c>
      <c r="AA55" s="200">
        <v>0</v>
      </c>
      <c r="AB55" s="200">
        <v>7.5</v>
      </c>
      <c r="AC55" s="200">
        <v>4</v>
      </c>
      <c r="AD55" s="200">
        <v>0</v>
      </c>
      <c r="AE55" s="200">
        <v>0</v>
      </c>
      <c r="AF55" s="200">
        <v>37.5</v>
      </c>
      <c r="AG55" s="200">
        <v>0</v>
      </c>
    </row>
    <row r="56" spans="1:33" x14ac:dyDescent="0.25">
      <c r="A56" s="146" t="s">
        <v>396</v>
      </c>
      <c r="B56" s="202" t="s">
        <v>397</v>
      </c>
      <c r="C56" s="26">
        <v>0</v>
      </c>
      <c r="D56" s="26">
        <v>45</v>
      </c>
      <c r="E56" s="26">
        <v>45</v>
      </c>
      <c r="F56" s="26">
        <v>45</v>
      </c>
      <c r="G56" s="26">
        <v>0</v>
      </c>
      <c r="H56" s="26">
        <v>0</v>
      </c>
      <c r="I56" s="26">
        <v>0</v>
      </c>
      <c r="J56" s="26">
        <v>7.5</v>
      </c>
      <c r="K56" s="26">
        <v>4</v>
      </c>
      <c r="L56" s="26">
        <v>7.5</v>
      </c>
      <c r="M56" s="26">
        <v>4</v>
      </c>
      <c r="N56" s="26">
        <v>0</v>
      </c>
      <c r="O56" s="26">
        <v>0</v>
      </c>
      <c r="P56" s="26">
        <v>7.5</v>
      </c>
      <c r="Q56" s="26">
        <v>4</v>
      </c>
      <c r="R56" s="26">
        <v>0</v>
      </c>
      <c r="S56" s="26">
        <v>0</v>
      </c>
      <c r="T56" s="26">
        <v>7.5</v>
      </c>
      <c r="U56" s="26">
        <v>4</v>
      </c>
      <c r="V56" s="26">
        <v>0</v>
      </c>
      <c r="W56" s="26">
        <v>0</v>
      </c>
      <c r="X56" s="26">
        <v>7.5</v>
      </c>
      <c r="Y56" s="26">
        <v>4</v>
      </c>
      <c r="Z56" s="26">
        <v>0</v>
      </c>
      <c r="AA56" s="26">
        <v>0</v>
      </c>
      <c r="AB56" s="26">
        <v>7.5</v>
      </c>
      <c r="AC56" s="26">
        <v>4</v>
      </c>
      <c r="AD56" s="26">
        <v>0</v>
      </c>
      <c r="AE56" s="26">
        <v>0</v>
      </c>
      <c r="AF56" s="200">
        <v>37.5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1250</v>
      </c>
      <c r="D61" s="26">
        <v>250</v>
      </c>
      <c r="E61" s="26">
        <v>250</v>
      </c>
      <c r="F61" s="26">
        <v>250</v>
      </c>
      <c r="G61" s="26">
        <v>0</v>
      </c>
      <c r="H61" s="26">
        <v>0</v>
      </c>
      <c r="I61" s="26">
        <v>0</v>
      </c>
      <c r="J61" s="26">
        <v>250</v>
      </c>
      <c r="K61" s="26">
        <v>4</v>
      </c>
      <c r="L61" s="26">
        <v>250</v>
      </c>
      <c r="M61" s="26">
        <v>4</v>
      </c>
      <c r="N61" s="26">
        <v>0</v>
      </c>
      <c r="O61" s="26">
        <v>0</v>
      </c>
      <c r="P61" s="26">
        <v>250</v>
      </c>
      <c r="Q61" s="26">
        <v>4</v>
      </c>
      <c r="R61" s="26">
        <v>0</v>
      </c>
      <c r="S61" s="26">
        <v>0</v>
      </c>
      <c r="T61" s="26">
        <v>250</v>
      </c>
      <c r="U61" s="26">
        <v>4</v>
      </c>
      <c r="V61" s="26">
        <v>0</v>
      </c>
      <c r="W61" s="26">
        <v>0</v>
      </c>
      <c r="X61" s="26">
        <v>250</v>
      </c>
      <c r="Y61" s="26">
        <v>4</v>
      </c>
      <c r="Z61" s="26">
        <v>0</v>
      </c>
      <c r="AA61" s="26">
        <v>0</v>
      </c>
      <c r="AB61" s="26">
        <v>250</v>
      </c>
      <c r="AC61" s="26">
        <v>4</v>
      </c>
      <c r="AD61" s="26">
        <v>0</v>
      </c>
      <c r="AE61" s="26">
        <v>0</v>
      </c>
      <c r="AF61" s="200">
        <v>1250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45</v>
      </c>
      <c r="E64" s="221">
        <v>45</v>
      </c>
      <c r="F64" s="221">
        <v>45</v>
      </c>
      <c r="G64" s="221">
        <v>0</v>
      </c>
      <c r="H64" s="221">
        <v>0</v>
      </c>
      <c r="I64" s="221">
        <v>0</v>
      </c>
      <c r="J64" s="221">
        <v>7.5</v>
      </c>
      <c r="K64" s="221">
        <v>4</v>
      </c>
      <c r="L64" s="221">
        <v>7.5</v>
      </c>
      <c r="M64" s="221">
        <v>4</v>
      </c>
      <c r="N64" s="221">
        <v>0</v>
      </c>
      <c r="O64" s="221">
        <v>0</v>
      </c>
      <c r="P64" s="221">
        <v>7.5</v>
      </c>
      <c r="Q64" s="221">
        <v>4</v>
      </c>
      <c r="R64" s="221">
        <v>0</v>
      </c>
      <c r="S64" s="221">
        <v>0</v>
      </c>
      <c r="T64" s="221">
        <v>7.5</v>
      </c>
      <c r="U64" s="221">
        <v>4</v>
      </c>
      <c r="V64" s="221">
        <v>0</v>
      </c>
      <c r="W64" s="221">
        <v>0</v>
      </c>
      <c r="X64" s="221">
        <v>7.5</v>
      </c>
      <c r="Y64" s="221">
        <v>4</v>
      </c>
      <c r="Z64" s="221">
        <v>0</v>
      </c>
      <c r="AA64" s="221">
        <v>0</v>
      </c>
      <c r="AB64" s="221">
        <v>7.5</v>
      </c>
      <c r="AC64" s="221">
        <v>4</v>
      </c>
      <c r="AD64" s="221">
        <v>0</v>
      </c>
      <c r="AE64" s="221">
        <v>0</v>
      </c>
      <c r="AF64" s="200">
        <v>37.5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1500</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O_К1_35</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550</v>
      </c>
    </row>
    <row r="24" spans="1:2" s="134" customFormat="1" ht="16.5" thickBot="1" x14ac:dyDescent="0.3">
      <c r="A24" s="167" t="s">
        <v>471</v>
      </c>
      <c r="B24" s="168" t="s">
        <v>549</v>
      </c>
    </row>
    <row r="25" spans="1:2" s="134" customFormat="1" ht="16.5" thickBot="1" x14ac:dyDescent="0.3">
      <c r="A25" s="169" t="s">
        <v>472</v>
      </c>
      <c r="B25" s="168">
        <v>2029</v>
      </c>
    </row>
    <row r="26" spans="1:2" s="134" customFormat="1" ht="16.5" thickBot="1" x14ac:dyDescent="0.3">
      <c r="A26" s="170" t="s">
        <v>473</v>
      </c>
      <c r="B26" s="168" t="s">
        <v>527</v>
      </c>
    </row>
    <row r="27" spans="1:2" s="134" customFormat="1" ht="29.25" thickBot="1" x14ac:dyDescent="0.3">
      <c r="A27" s="171" t="s">
        <v>474</v>
      </c>
      <c r="B27" s="168" t="s">
        <v>548</v>
      </c>
    </row>
    <row r="28" spans="1:2" s="134" customFormat="1" ht="16.5" thickBot="1" x14ac:dyDescent="0.3">
      <c r="A28" s="173" t="s">
        <v>475</v>
      </c>
      <c r="B28" s="168" t="s">
        <v>551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O_К1_35</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543</v>
      </c>
    </row>
    <row r="23" spans="1:3" ht="42.75" customHeight="1" x14ac:dyDescent="0.25">
      <c r="A23" s="49" t="s">
        <v>15</v>
      </c>
      <c r="B23" s="50" t="s">
        <v>137</v>
      </c>
      <c r="C23" s="25" t="s">
        <v>525</v>
      </c>
    </row>
    <row r="24" spans="1:3" ht="63" customHeight="1" x14ac:dyDescent="0.25">
      <c r="A24" s="49" t="s">
        <v>17</v>
      </c>
      <c r="B24" s="50" t="s">
        <v>138</v>
      </c>
      <c r="C24" s="25" t="s">
        <v>549</v>
      </c>
    </row>
    <row r="25" spans="1:3" ht="63" customHeight="1" x14ac:dyDescent="0.25">
      <c r="A25" s="49" t="s">
        <v>19</v>
      </c>
      <c r="B25" s="50" t="s">
        <v>139</v>
      </c>
      <c r="C25" s="25" t="s">
        <v>189</v>
      </c>
    </row>
    <row r="26" spans="1:3" ht="42.75" customHeight="1" x14ac:dyDescent="0.25">
      <c r="A26" s="49" t="s">
        <v>21</v>
      </c>
      <c r="B26" s="50" t="s">
        <v>140</v>
      </c>
      <c r="C26" s="25" t="s">
        <v>544</v>
      </c>
    </row>
    <row r="27" spans="1:3" ht="42.75" customHeight="1" x14ac:dyDescent="0.25">
      <c r="A27" s="49" t="s">
        <v>23</v>
      </c>
      <c r="B27" s="50" t="s">
        <v>141</v>
      </c>
      <c r="C27" s="25" t="s">
        <v>545</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O_К1_35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31347418.702976551</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19482881.393577795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895640.53437075857</v>
      </c>
      <c r="E65" s="109">
        <f t="shared" si="10"/>
        <v>895640.53437075857</v>
      </c>
      <c r="F65" s="109">
        <f t="shared" si="10"/>
        <v>895640.53437075857</v>
      </c>
      <c r="G65" s="109">
        <f t="shared" si="10"/>
        <v>895640.53437075857</v>
      </c>
      <c r="H65" s="109">
        <f t="shared" si="10"/>
        <v>895640.53437075857</v>
      </c>
      <c r="I65" s="109">
        <f t="shared" si="10"/>
        <v>895640.53437075857</v>
      </c>
      <c r="J65" s="109">
        <f t="shared" si="10"/>
        <v>895640.53437075857</v>
      </c>
      <c r="K65" s="109">
        <f t="shared" si="10"/>
        <v>895640.53437075857</v>
      </c>
      <c r="L65" s="109">
        <f t="shared" si="10"/>
        <v>895640.53437075857</v>
      </c>
      <c r="M65" s="109">
        <f t="shared" si="10"/>
        <v>895640.53437075857</v>
      </c>
      <c r="N65" s="109">
        <f t="shared" si="10"/>
        <v>895640.53437075857</v>
      </c>
      <c r="O65" s="109">
        <f t="shared" si="10"/>
        <v>895640.53437075857</v>
      </c>
      <c r="P65" s="109">
        <f t="shared" si="10"/>
        <v>895640.53437075857</v>
      </c>
      <c r="Q65" s="109">
        <f t="shared" si="10"/>
        <v>895640.53437075857</v>
      </c>
      <c r="R65" s="109">
        <f t="shared" si="10"/>
        <v>895640.53437075857</v>
      </c>
      <c r="S65" s="109">
        <f t="shared" si="10"/>
        <v>895640.53437075857</v>
      </c>
      <c r="T65" s="109">
        <f t="shared" si="10"/>
        <v>895640.53437075857</v>
      </c>
      <c r="U65" s="109">
        <f t="shared" si="10"/>
        <v>895640.53437075857</v>
      </c>
      <c r="V65" s="109">
        <f t="shared" si="10"/>
        <v>895640.53437075857</v>
      </c>
      <c r="W65" s="109">
        <f t="shared" si="10"/>
        <v>895640.53437075857</v>
      </c>
    </row>
    <row r="66" spans="1:23" ht="11.25" customHeight="1" x14ac:dyDescent="0.25">
      <c r="A66" s="74" t="s">
        <v>237</v>
      </c>
      <c r="B66" s="109">
        <f>IF(AND(B45&gt;$B$92,B45&lt;=$B$92+$B$27),B65,0)</f>
        <v>0</v>
      </c>
      <c r="C66" s="109">
        <f t="shared" ref="C66:W66" si="11">IF(AND(C45&gt;$B$92,C45&lt;=$B$92+$B$27),C65+B66,0)</f>
        <v>0</v>
      </c>
      <c r="D66" s="109">
        <f t="shared" si="11"/>
        <v>895640.53437075857</v>
      </c>
      <c r="E66" s="109">
        <f t="shared" si="11"/>
        <v>1791281.0687415171</v>
      </c>
      <c r="F66" s="109">
        <f t="shared" si="11"/>
        <v>2686921.6031122757</v>
      </c>
      <c r="G66" s="109">
        <f t="shared" si="11"/>
        <v>3582562.1374830343</v>
      </c>
      <c r="H66" s="109">
        <f t="shared" si="11"/>
        <v>4478202.6718537929</v>
      </c>
      <c r="I66" s="109">
        <f t="shared" si="11"/>
        <v>5373843.2062245514</v>
      </c>
      <c r="J66" s="109">
        <f t="shared" si="11"/>
        <v>6269483.74059531</v>
      </c>
      <c r="K66" s="109">
        <f t="shared" si="11"/>
        <v>7165124.2749660686</v>
      </c>
      <c r="L66" s="109">
        <f t="shared" si="11"/>
        <v>8060764.8093368271</v>
      </c>
      <c r="M66" s="109">
        <f t="shared" si="11"/>
        <v>8956405.3437075857</v>
      </c>
      <c r="N66" s="109">
        <f t="shared" si="11"/>
        <v>9852045.8780783452</v>
      </c>
      <c r="O66" s="109">
        <f t="shared" si="11"/>
        <v>10747686.412449103</v>
      </c>
      <c r="P66" s="109">
        <f t="shared" si="11"/>
        <v>11643326.94681986</v>
      </c>
      <c r="Q66" s="109">
        <f t="shared" si="11"/>
        <v>12538967.481190618</v>
      </c>
      <c r="R66" s="109">
        <f t="shared" si="11"/>
        <v>13434608.015561376</v>
      </c>
      <c r="S66" s="109">
        <f t="shared" si="11"/>
        <v>14330248.549932133</v>
      </c>
      <c r="T66" s="109">
        <f t="shared" si="11"/>
        <v>15225889.084302891</v>
      </c>
      <c r="U66" s="109">
        <f t="shared" si="11"/>
        <v>16121529.618673649</v>
      </c>
      <c r="V66" s="109">
        <f t="shared" si="11"/>
        <v>17017170.153044406</v>
      </c>
      <c r="W66" s="109">
        <f t="shared" si="11"/>
        <v>17912810.687415164</v>
      </c>
    </row>
    <row r="67" spans="1:23" ht="25.5" customHeight="1" x14ac:dyDescent="0.25">
      <c r="A67" s="110" t="s">
        <v>238</v>
      </c>
      <c r="B67" s="106">
        <f t="shared" ref="B67:W67" si="12">B64-B65</f>
        <v>0</v>
      </c>
      <c r="C67" s="106">
        <f t="shared" si="12"/>
        <v>1867174.4212495829</v>
      </c>
      <c r="D67" s="106">
        <f>D64-D65</f>
        <v>1102390.0900919314</v>
      </c>
      <c r="E67" s="106">
        <f t="shared" si="12"/>
        <v>1298116.0244612107</v>
      </c>
      <c r="F67" s="106">
        <f t="shared" si="12"/>
        <v>1513316.3022638652</v>
      </c>
      <c r="G67" s="106">
        <f t="shared" si="12"/>
        <v>1749956.0873713838</v>
      </c>
      <c r="H67" s="106">
        <f t="shared" si="12"/>
        <v>2010201.2611670666</v>
      </c>
      <c r="I67" s="106">
        <f t="shared" si="12"/>
        <v>2296439.1327227904</v>
      </c>
      <c r="J67" s="106">
        <f t="shared" si="12"/>
        <v>2611301.3038155488</v>
      </c>
      <c r="K67" s="106">
        <f t="shared" si="12"/>
        <v>2957688.9145126664</v>
      </c>
      <c r="L67" s="106">
        <f t="shared" si="12"/>
        <v>3338800.5188289126</v>
      </c>
      <c r="M67" s="106">
        <f t="shared" si="12"/>
        <v>3758162.8662477089</v>
      </c>
      <c r="N67" s="106">
        <f t="shared" si="12"/>
        <v>4219664.8939692806</v>
      </c>
      <c r="O67" s="106">
        <f t="shared" si="12"/>
        <v>4727595.2668959098</v>
      </c>
      <c r="P67" s="106">
        <f t="shared" si="12"/>
        <v>5286683.837915523</v>
      </c>
      <c r="Q67" s="106">
        <f t="shared" si="12"/>
        <v>5902147.4403607501</v>
      </c>
      <c r="R67" s="106">
        <f t="shared" si="12"/>
        <v>6579740.4680015864</v>
      </c>
      <c r="S67" s="106">
        <f t="shared" si="12"/>
        <v>7325810.7460182989</v>
      </c>
      <c r="T67" s="106">
        <f t="shared" si="12"/>
        <v>8147361.2495868644</v>
      </c>
      <c r="U67" s="106">
        <f t="shared" si="12"/>
        <v>9052118.285534095</v>
      </c>
      <c r="V67" s="106">
        <f t="shared" si="12"/>
        <v>10048606.817582846</v>
      </c>
      <c r="W67" s="106">
        <f t="shared" si="12"/>
        <v>11146233.687673397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1102390.0900919314</v>
      </c>
      <c r="E69" s="105">
        <f>E67+E68</f>
        <v>1298116.0244612107</v>
      </c>
      <c r="F69" s="105">
        <f t="shared" ref="F69:W69" si="14">F67-F68</f>
        <v>1513316.3022638652</v>
      </c>
      <c r="G69" s="105">
        <f t="shared" si="14"/>
        <v>1749956.0873713838</v>
      </c>
      <c r="H69" s="105">
        <f t="shared" si="14"/>
        <v>2010201.2611670666</v>
      </c>
      <c r="I69" s="105">
        <f t="shared" si="14"/>
        <v>2296439.1327227904</v>
      </c>
      <c r="J69" s="105">
        <f t="shared" si="14"/>
        <v>2611301.3038155488</v>
      </c>
      <c r="K69" s="105">
        <f t="shared" si="14"/>
        <v>2957688.9145126664</v>
      </c>
      <c r="L69" s="105">
        <f t="shared" si="14"/>
        <v>3338800.5188289126</v>
      </c>
      <c r="M69" s="105">
        <f t="shared" si="14"/>
        <v>3758162.8662477089</v>
      </c>
      <c r="N69" s="105">
        <f t="shared" si="14"/>
        <v>4219664.8939692806</v>
      </c>
      <c r="O69" s="105">
        <f t="shared" si="14"/>
        <v>4727595.2668959098</v>
      </c>
      <c r="P69" s="105">
        <f t="shared" si="14"/>
        <v>5286683.837915523</v>
      </c>
      <c r="Q69" s="105">
        <f t="shared" si="14"/>
        <v>5902147.4403607501</v>
      </c>
      <c r="R69" s="105">
        <f t="shared" si="14"/>
        <v>6579740.4680015864</v>
      </c>
      <c r="S69" s="105">
        <f t="shared" si="14"/>
        <v>7325810.7460182989</v>
      </c>
      <c r="T69" s="105">
        <f t="shared" si="14"/>
        <v>8147361.2495868644</v>
      </c>
      <c r="U69" s="105">
        <f t="shared" si="14"/>
        <v>9052118.285534095</v>
      </c>
      <c r="V69" s="105">
        <f t="shared" si="14"/>
        <v>10048606.817582846</v>
      </c>
      <c r="W69" s="105">
        <f t="shared" si="14"/>
        <v>11146233.687673397</v>
      </c>
    </row>
    <row r="70" spans="1:23" ht="12" customHeight="1" x14ac:dyDescent="0.25">
      <c r="A70" s="74" t="s">
        <v>208</v>
      </c>
      <c r="B70" s="102">
        <f t="shared" ref="B70:W70" si="15">-IF(B69&gt;0, B69*$B$35, 0)</f>
        <v>0</v>
      </c>
      <c r="C70" s="102">
        <f t="shared" si="15"/>
        <v>-373434.88424991659</v>
      </c>
      <c r="D70" s="102">
        <f t="shared" si="15"/>
        <v>-220478.0180183863</v>
      </c>
      <c r="E70" s="102">
        <f t="shared" si="15"/>
        <v>-259623.20489224215</v>
      </c>
      <c r="F70" s="102">
        <f t="shared" si="15"/>
        <v>-302663.26045277307</v>
      </c>
      <c r="G70" s="102">
        <f t="shared" si="15"/>
        <v>-349991.21747427678</v>
      </c>
      <c r="H70" s="102">
        <f t="shared" si="15"/>
        <v>-402040.25223341334</v>
      </c>
      <c r="I70" s="102">
        <f t="shared" si="15"/>
        <v>-459287.82654455811</v>
      </c>
      <c r="J70" s="102">
        <f t="shared" si="15"/>
        <v>-522260.26076310978</v>
      </c>
      <c r="K70" s="102">
        <f t="shared" si="15"/>
        <v>-591537.7829025333</v>
      </c>
      <c r="L70" s="102">
        <f t="shared" si="15"/>
        <v>-667760.10376578255</v>
      </c>
      <c r="M70" s="102">
        <f t="shared" si="15"/>
        <v>-751632.57324954181</v>
      </c>
      <c r="N70" s="102">
        <f t="shared" si="15"/>
        <v>-843932.97879385622</v>
      </c>
      <c r="O70" s="102">
        <f t="shared" si="15"/>
        <v>-945519.05337918201</v>
      </c>
      <c r="P70" s="102">
        <f t="shared" si="15"/>
        <v>-1057336.7675831045</v>
      </c>
      <c r="Q70" s="102">
        <f t="shared" si="15"/>
        <v>-1180429.4880721502</v>
      </c>
      <c r="R70" s="102">
        <f t="shared" si="15"/>
        <v>-1315948.0936003174</v>
      </c>
      <c r="S70" s="102">
        <f t="shared" si="15"/>
        <v>-1465162.14920366</v>
      </c>
      <c r="T70" s="102">
        <f t="shared" si="15"/>
        <v>-1629472.2499173731</v>
      </c>
      <c r="U70" s="102">
        <f t="shared" si="15"/>
        <v>-1810423.6571068191</v>
      </c>
      <c r="V70" s="102">
        <f t="shared" si="15"/>
        <v>-2009721.3635165691</v>
      </c>
      <c r="W70" s="102">
        <f t="shared" si="15"/>
        <v>-2229246.7375346795</v>
      </c>
    </row>
    <row r="71" spans="1:23" ht="12.75" customHeight="1" thickBot="1" x14ac:dyDescent="0.3">
      <c r="A71" s="111" t="s">
        <v>241</v>
      </c>
      <c r="B71" s="112">
        <f t="shared" ref="B71:W71" si="16">B69+B70</f>
        <v>0</v>
      </c>
      <c r="C71" s="112">
        <f>C69+C70</f>
        <v>1493739.5369996664</v>
      </c>
      <c r="D71" s="112">
        <f t="shared" si="16"/>
        <v>881912.07207354507</v>
      </c>
      <c r="E71" s="112">
        <f t="shared" si="16"/>
        <v>1038492.8195689686</v>
      </c>
      <c r="F71" s="112">
        <f t="shared" si="16"/>
        <v>1210653.0418110923</v>
      </c>
      <c r="G71" s="112">
        <f t="shared" si="16"/>
        <v>1399964.8698971071</v>
      </c>
      <c r="H71" s="112">
        <f t="shared" si="16"/>
        <v>1608161.0089336534</v>
      </c>
      <c r="I71" s="112">
        <f t="shared" si="16"/>
        <v>1837151.3061782322</v>
      </c>
      <c r="J71" s="112">
        <f t="shared" si="16"/>
        <v>2089041.0430524391</v>
      </c>
      <c r="K71" s="112">
        <f t="shared" si="16"/>
        <v>2366151.1316101332</v>
      </c>
      <c r="L71" s="112">
        <f t="shared" si="16"/>
        <v>2671040.4150631302</v>
      </c>
      <c r="M71" s="112">
        <f t="shared" si="16"/>
        <v>3006530.2929981672</v>
      </c>
      <c r="N71" s="112">
        <f t="shared" si="16"/>
        <v>3375731.9151754244</v>
      </c>
      <c r="O71" s="112">
        <f t="shared" si="16"/>
        <v>3782076.213516728</v>
      </c>
      <c r="P71" s="112">
        <f t="shared" si="16"/>
        <v>4229347.0703324182</v>
      </c>
      <c r="Q71" s="112">
        <f t="shared" si="16"/>
        <v>4721717.9522885997</v>
      </c>
      <c r="R71" s="112">
        <f t="shared" si="16"/>
        <v>5263792.3744012695</v>
      </c>
      <c r="S71" s="112">
        <f t="shared" si="16"/>
        <v>5860648.5968146389</v>
      </c>
      <c r="T71" s="112">
        <f t="shared" si="16"/>
        <v>6517888.9996694913</v>
      </c>
      <c r="U71" s="112">
        <f t="shared" si="16"/>
        <v>7241694.6284272764</v>
      </c>
      <c r="V71" s="112">
        <f t="shared" si="16"/>
        <v>8038885.4540662766</v>
      </c>
      <c r="W71" s="112">
        <f t="shared" si="16"/>
        <v>8916986.9501387179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1102390.0900919314</v>
      </c>
      <c r="E74" s="106">
        <f t="shared" si="18"/>
        <v>1298116.0244612107</v>
      </c>
      <c r="F74" s="106">
        <f t="shared" si="18"/>
        <v>1513316.3022638652</v>
      </c>
      <c r="G74" s="106">
        <f t="shared" si="18"/>
        <v>1749956.0873713838</v>
      </c>
      <c r="H74" s="106">
        <f t="shared" si="18"/>
        <v>2010201.2611670666</v>
      </c>
      <c r="I74" s="106">
        <f t="shared" si="18"/>
        <v>2296439.1327227904</v>
      </c>
      <c r="J74" s="106">
        <f t="shared" si="18"/>
        <v>2611301.3038155488</v>
      </c>
      <c r="K74" s="106">
        <f t="shared" si="18"/>
        <v>2957688.9145126664</v>
      </c>
      <c r="L74" s="106">
        <f t="shared" si="18"/>
        <v>3338800.5188289126</v>
      </c>
      <c r="M74" s="106">
        <f t="shared" si="18"/>
        <v>3758162.8662477089</v>
      </c>
      <c r="N74" s="106">
        <f t="shared" si="18"/>
        <v>4219664.8939692806</v>
      </c>
      <c r="O74" s="106">
        <f t="shared" si="18"/>
        <v>4727595.2668959098</v>
      </c>
      <c r="P74" s="106">
        <f t="shared" si="18"/>
        <v>5286683.837915523</v>
      </c>
      <c r="Q74" s="106">
        <f t="shared" si="18"/>
        <v>5902147.4403607501</v>
      </c>
      <c r="R74" s="106">
        <f t="shared" si="18"/>
        <v>6579740.4680015864</v>
      </c>
      <c r="S74" s="106">
        <f t="shared" si="18"/>
        <v>7325810.7460182989</v>
      </c>
      <c r="T74" s="106">
        <f t="shared" si="18"/>
        <v>8147361.2495868644</v>
      </c>
      <c r="U74" s="106">
        <f t="shared" si="18"/>
        <v>9052118.285534095</v>
      </c>
      <c r="V74" s="106">
        <f t="shared" si="18"/>
        <v>10048606.817582846</v>
      </c>
      <c r="W74" s="106">
        <f t="shared" si="18"/>
        <v>11146233.687673397</v>
      </c>
    </row>
    <row r="75" spans="1:23" ht="12" customHeight="1" x14ac:dyDescent="0.25">
      <c r="A75" s="74" t="s">
        <v>236</v>
      </c>
      <c r="B75" s="102">
        <f t="shared" ref="B75:W75" si="19">B65</f>
        <v>0</v>
      </c>
      <c r="C75" s="102">
        <f t="shared" si="19"/>
        <v>0</v>
      </c>
      <c r="D75" s="102">
        <f t="shared" si="19"/>
        <v>895640.53437075857</v>
      </c>
      <c r="E75" s="102">
        <f t="shared" si="19"/>
        <v>895640.53437075857</v>
      </c>
      <c r="F75" s="102">
        <f t="shared" si="19"/>
        <v>895640.53437075857</v>
      </c>
      <c r="G75" s="102">
        <f t="shared" si="19"/>
        <v>895640.53437075857</v>
      </c>
      <c r="H75" s="102">
        <f t="shared" si="19"/>
        <v>895640.53437075857</v>
      </c>
      <c r="I75" s="102">
        <f t="shared" si="19"/>
        <v>895640.53437075857</v>
      </c>
      <c r="J75" s="102">
        <f t="shared" si="19"/>
        <v>895640.53437075857</v>
      </c>
      <c r="K75" s="102">
        <f t="shared" si="19"/>
        <v>895640.53437075857</v>
      </c>
      <c r="L75" s="102">
        <f t="shared" si="19"/>
        <v>895640.53437075857</v>
      </c>
      <c r="M75" s="102">
        <f t="shared" si="19"/>
        <v>895640.53437075857</v>
      </c>
      <c r="N75" s="102">
        <f t="shared" si="19"/>
        <v>895640.53437075857</v>
      </c>
      <c r="O75" s="102">
        <f t="shared" si="19"/>
        <v>895640.53437075857</v>
      </c>
      <c r="P75" s="102">
        <f t="shared" si="19"/>
        <v>895640.53437075857</v>
      </c>
      <c r="Q75" s="102">
        <f t="shared" si="19"/>
        <v>895640.53437075857</v>
      </c>
      <c r="R75" s="102">
        <f t="shared" si="19"/>
        <v>895640.53437075857</v>
      </c>
      <c r="S75" s="102">
        <f t="shared" si="19"/>
        <v>895640.53437075857</v>
      </c>
      <c r="T75" s="102">
        <f t="shared" si="19"/>
        <v>895640.53437075857</v>
      </c>
      <c r="U75" s="102">
        <f t="shared" si="19"/>
        <v>895640.53437075857</v>
      </c>
      <c r="V75" s="102">
        <f t="shared" si="19"/>
        <v>895640.53437075857</v>
      </c>
      <c r="W75" s="102">
        <f t="shared" si="19"/>
        <v>895640.53437075857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-220478.01801838627</v>
      </c>
      <c r="E77" s="109">
        <f>IF(SUM($B$70:E70)+SUM($B$77:D77)&gt;0,0,SUM($B$70:E70)-SUM($B$77:D77))</f>
        <v>-259623.20489224209</v>
      </c>
      <c r="F77" s="109">
        <f>IF(SUM($B$70:F70)+SUM($B$77:E77)&gt;0,0,SUM($B$70:F70)-SUM($B$77:E77))</f>
        <v>-302663.26045277296</v>
      </c>
      <c r="G77" s="109">
        <f>IF(SUM($B$70:G70)+SUM($B$77:F77)&gt;0,0,SUM($B$70:G70)-SUM($B$77:F77))</f>
        <v>-349991.21747427667</v>
      </c>
      <c r="H77" s="109">
        <f>IF(SUM($B$70:H70)+SUM($B$77:G77)&gt;0,0,SUM($B$70:H70)-SUM($B$77:G77))</f>
        <v>-402040.25223341328</v>
      </c>
      <c r="I77" s="109">
        <f>IF(SUM($B$70:I70)+SUM($B$77:H77)&gt;0,0,SUM($B$70:I70)-SUM($B$77:H77))</f>
        <v>-459287.82654455793</v>
      </c>
      <c r="J77" s="109">
        <f>IF(SUM($B$70:J70)+SUM($B$77:I77)&gt;0,0,SUM($B$70:J70)-SUM($B$77:I77))</f>
        <v>-522260.26076310966</v>
      </c>
      <c r="K77" s="109">
        <f>IF(SUM($B$70:K70)+SUM($B$77:J77)&gt;0,0,SUM($B$70:K70)-SUM($B$77:J77))</f>
        <v>-591537.78290253319</v>
      </c>
      <c r="L77" s="109">
        <f>IF(SUM($B$70:L70)+SUM($B$77:K77)&gt;0,0,SUM($B$70:L70)-SUM($B$77:K77))</f>
        <v>-667760.10376578243</v>
      </c>
      <c r="M77" s="109">
        <f>IF(SUM($B$70:M70)+SUM($B$77:L77)&gt;0,0,SUM($B$70:M70)-SUM($B$77:L77))</f>
        <v>-751632.57324954215</v>
      </c>
      <c r="N77" s="109">
        <f>IF(SUM($B$70:N70)+SUM($B$77:M77)&gt;0,0,SUM($B$70:N70)-SUM($B$77:M77))</f>
        <v>-843932.97879385576</v>
      </c>
      <c r="O77" s="109">
        <f>IF(SUM($B$70:O70)+SUM($B$77:N77)&gt;0,0,SUM($B$70:O70)-SUM($B$77:N77))</f>
        <v>-945519.05337918177</v>
      </c>
      <c r="P77" s="109">
        <f>IF(SUM($B$70:P70)+SUM($B$77:O77)&gt;0,0,SUM($B$70:P70)-SUM($B$77:O77))</f>
        <v>-1057336.7675831048</v>
      </c>
      <c r="Q77" s="109">
        <f>IF(SUM($B$70:Q70)+SUM($B$77:P77)&gt;0,0,SUM($B$70:Q70)-SUM($B$77:P77))</f>
        <v>-1180429.4880721504</v>
      </c>
      <c r="R77" s="109">
        <f>IF(SUM($B$70:R70)+SUM($B$77:Q77)&gt;0,0,SUM($B$70:R70)-SUM($B$77:Q77))</f>
        <v>-1315948.0936003178</v>
      </c>
      <c r="S77" s="109">
        <f>IF(SUM($B$70:S70)+SUM($B$77:R77)&gt;0,0,SUM($B$70:S70)-SUM($B$77:R77))</f>
        <v>-1465162.14920366</v>
      </c>
      <c r="T77" s="109">
        <f>IF(SUM($B$70:T70)+SUM($B$77:S77)&gt;0,0,SUM($B$70:T70)-SUM($B$77:S77))</f>
        <v>-1629472.2499173731</v>
      </c>
      <c r="U77" s="109">
        <f>IF(SUM($B$70:U70)+SUM($B$77:T77)&gt;0,0,SUM($B$70:U70)-SUM($B$77:T77))</f>
        <v>-1810423.6571068186</v>
      </c>
      <c r="V77" s="109">
        <f>IF(SUM($B$70:V70)+SUM($B$77:U77)&gt;0,0,SUM($B$70:V70)-SUM($B$77:U77))</f>
        <v>-2009721.3635165691</v>
      </c>
      <c r="W77" s="109">
        <f>IF(SUM($B$70:W70)+SUM($B$77:V77)&gt;0,0,SUM($B$70:W70)-SUM($B$77:V77))</f>
        <v>-2229246.7375346795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1764432.094768517</v>
      </c>
      <c r="E82" s="106">
        <f t="shared" si="24"/>
        <v>1914561.7718464073</v>
      </c>
      <c r="F82" s="106">
        <f t="shared" si="24"/>
        <v>2084774.5597451935</v>
      </c>
      <c r="G82" s="106">
        <f t="shared" si="24"/>
        <v>2271942.437100722</v>
      </c>
      <c r="H82" s="106">
        <f t="shared" si="24"/>
        <v>2477778.0372684514</v>
      </c>
      <c r="I82" s="106">
        <f t="shared" si="24"/>
        <v>2704169.064737027</v>
      </c>
      <c r="J82" s="106">
        <f t="shared" si="24"/>
        <v>2953196.3716575298</v>
      </c>
      <c r="K82" s="106">
        <f t="shared" si="24"/>
        <v>3227153.9162547882</v>
      </c>
      <c r="L82" s="106">
        <f t="shared" si="24"/>
        <v>3528570.8003458721</v>
      </c>
      <c r="M82" s="106">
        <f t="shared" si="24"/>
        <v>3860235.6039706538</v>
      </c>
      <c r="N82" s="106">
        <f t="shared" si="24"/>
        <v>4225223.2581176348</v>
      </c>
      <c r="O82" s="106">
        <f t="shared" si="24"/>
        <v>4626924.7219384313</v>
      </c>
      <c r="P82" s="106">
        <f t="shared" si="24"/>
        <v>5069079.7589448234</v>
      </c>
      <c r="Q82" s="106">
        <f t="shared" si="24"/>
        <v>5555813.1377584431</v>
      </c>
      <c r="R82" s="106">
        <f t="shared" si="24"/>
        <v>6091674.6173515515</v>
      </c>
      <c r="S82" s="106">
        <f t="shared" si="24"/>
        <v>6681683.1147273341</v>
      </c>
      <c r="T82" s="106">
        <f t="shared" si="24"/>
        <v>7331375.495027001</v>
      </c>
      <c r="U82" s="106">
        <f t="shared" si="24"/>
        <v>8046860.4705469189</v>
      </c>
      <c r="V82" s="106">
        <f t="shared" si="24"/>
        <v>8834878.1465757675</v>
      </c>
      <c r="W82" s="106">
        <f t="shared" si="24"/>
        <v>9702865.808844028</v>
      </c>
    </row>
    <row r="83" spans="1:23" ht="12" customHeight="1" x14ac:dyDescent="0.25">
      <c r="A83" s="94" t="s">
        <v>248</v>
      </c>
      <c r="B83" s="106">
        <f>SUM($B$82:B82)</f>
        <v>0</v>
      </c>
      <c r="C83" s="106">
        <f>SUM(B82:C82)</f>
        <v>977375.2548747079</v>
      </c>
      <c r="D83" s="106">
        <f>SUM(B82:D82)</f>
        <v>2741807.3496432249</v>
      </c>
      <c r="E83" s="106">
        <f>SUM($B$82:E82)</f>
        <v>4656369.1214896319</v>
      </c>
      <c r="F83" s="106">
        <f>SUM($B$82:F82)</f>
        <v>6741143.6812348254</v>
      </c>
      <c r="G83" s="106">
        <f>SUM($B$82:G82)</f>
        <v>9013086.1183355469</v>
      </c>
      <c r="H83" s="106">
        <f>SUM($B$82:H82)</f>
        <v>11490864.155603997</v>
      </c>
      <c r="I83" s="106">
        <f>SUM($B$82:I82)</f>
        <v>14195033.220341025</v>
      </c>
      <c r="J83" s="106">
        <f>SUM($B$82:J82)</f>
        <v>17148229.591998555</v>
      </c>
      <c r="K83" s="106">
        <f>SUM($B$82:K82)</f>
        <v>20375383.508253343</v>
      </c>
      <c r="L83" s="106">
        <f>SUM($B$82:L82)</f>
        <v>23903954.308599215</v>
      </c>
      <c r="M83" s="106">
        <f>SUM($B$82:M82)</f>
        <v>27764189.912569869</v>
      </c>
      <c r="N83" s="106">
        <f>SUM($B$82:N82)</f>
        <v>31989413.170687504</v>
      </c>
      <c r="O83" s="106">
        <f>SUM($B$82:O82)</f>
        <v>36616337.892625935</v>
      </c>
      <c r="P83" s="106">
        <f>SUM($B$82:P82)</f>
        <v>41685417.65157076</v>
      </c>
      <c r="Q83" s="106">
        <f>SUM($B$82:Q82)</f>
        <v>47241230.789329201</v>
      </c>
      <c r="R83" s="106">
        <f>SUM($B$82:R82)</f>
        <v>53332905.406680755</v>
      </c>
      <c r="S83" s="106">
        <f>SUM($B$82:S82)</f>
        <v>60014588.521408089</v>
      </c>
      <c r="T83" s="106">
        <f>SUM($B$82:T82)</f>
        <v>67345964.016435087</v>
      </c>
      <c r="U83" s="106">
        <f>SUM($B$82:U82)</f>
        <v>75392824.486982003</v>
      </c>
      <c r="V83" s="106">
        <f>SUM($B$82:V82)</f>
        <v>84227702.633557767</v>
      </c>
      <c r="W83" s="106">
        <f>SUM($B$82:W82)</f>
        <v>93930568.442401797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1561444.3316535549</v>
      </c>
      <c r="E85" s="106">
        <f t="shared" si="26"/>
        <v>1499382.7017357724</v>
      </c>
      <c r="F85" s="106">
        <f t="shared" si="26"/>
        <v>1444853.346943818</v>
      </c>
      <c r="G85" s="106">
        <f t="shared" si="26"/>
        <v>1393424.8448833972</v>
      </c>
      <c r="H85" s="106">
        <f t="shared" si="26"/>
        <v>1344838.6489286642</v>
      </c>
      <c r="I85" s="106">
        <f t="shared" si="26"/>
        <v>1298862.5031047415</v>
      </c>
      <c r="J85" s="106">
        <f t="shared" si="26"/>
        <v>1255287.5508455203</v>
      </c>
      <c r="K85" s="106">
        <f t="shared" si="26"/>
        <v>1213925.7708948173</v>
      </c>
      <c r="L85" s="106">
        <f t="shared" si="26"/>
        <v>1174607.7029515672</v>
      </c>
      <c r="M85" s="106">
        <f t="shared" si="26"/>
        <v>1137180.4299513714</v>
      </c>
      <c r="N85" s="106">
        <f t="shared" si="26"/>
        <v>1101505.7876751861</v>
      </c>
      <c r="O85" s="106">
        <f t="shared" si="26"/>
        <v>1067458.7757379399</v>
      </c>
      <c r="P85" s="106">
        <f t="shared" si="26"/>
        <v>1034926.1469856368</v>
      </c>
      <c r="Q85" s="106">
        <f t="shared" si="26"/>
        <v>1003805.1549633404</v>
      </c>
      <c r="R85" s="106">
        <f t="shared" si="26"/>
        <v>974002.44144776056</v>
      </c>
      <c r="S85" s="106">
        <f t="shared" si="26"/>
        <v>945433.04810167535</v>
      </c>
      <c r="T85" s="106">
        <f t="shared" si="26"/>
        <v>918019.53813392157</v>
      </c>
      <c r="U85" s="106">
        <f t="shared" si="26"/>
        <v>891691.21546546218</v>
      </c>
      <c r="V85" s="106">
        <f t="shared" si="26"/>
        <v>866383.43033311982</v>
      </c>
      <c r="W85" s="106">
        <f t="shared" si="26"/>
        <v>842036.96152938041</v>
      </c>
    </row>
    <row r="86" spans="1:23" ht="21.75" customHeight="1" x14ac:dyDescent="0.25">
      <c r="A86" s="110" t="s">
        <v>251</v>
      </c>
      <c r="B86" s="106">
        <f>SUM(B85)</f>
        <v>0</v>
      </c>
      <c r="C86" s="106">
        <f t="shared" ref="C86:W86" si="27">C85+B86</f>
        <v>977375.2548747079</v>
      </c>
      <c r="D86" s="106">
        <f t="shared" si="27"/>
        <v>2538819.5865282631</v>
      </c>
      <c r="E86" s="106">
        <f t="shared" si="27"/>
        <v>4038202.2882640352</v>
      </c>
      <c r="F86" s="106">
        <f t="shared" si="27"/>
        <v>5483055.6352078533</v>
      </c>
      <c r="G86" s="106">
        <f t="shared" si="27"/>
        <v>6876480.4800912505</v>
      </c>
      <c r="H86" s="106">
        <f t="shared" si="27"/>
        <v>8221319.1290199142</v>
      </c>
      <c r="I86" s="106">
        <f t="shared" si="27"/>
        <v>9520181.6321246549</v>
      </c>
      <c r="J86" s="106">
        <f t="shared" si="27"/>
        <v>10775469.182970176</v>
      </c>
      <c r="K86" s="106">
        <f t="shared" si="27"/>
        <v>11989394.953864994</v>
      </c>
      <c r="L86" s="106">
        <f t="shared" si="27"/>
        <v>13164002.656816561</v>
      </c>
      <c r="M86" s="106">
        <f t="shared" si="27"/>
        <v>14301183.086767932</v>
      </c>
      <c r="N86" s="106">
        <f t="shared" si="27"/>
        <v>15402688.874443118</v>
      </c>
      <c r="O86" s="106">
        <f t="shared" si="27"/>
        <v>16470147.650181057</v>
      </c>
      <c r="P86" s="106">
        <f t="shared" si="27"/>
        <v>17505073.797166694</v>
      </c>
      <c r="Q86" s="106">
        <f t="shared" si="27"/>
        <v>18508878.952130035</v>
      </c>
      <c r="R86" s="106">
        <f t="shared" si="27"/>
        <v>19482881.393577795</v>
      </c>
      <c r="S86" s="106">
        <f t="shared" si="27"/>
        <v>20428314.44167947</v>
      </c>
      <c r="T86" s="106">
        <f t="shared" si="27"/>
        <v>21346333.979813393</v>
      </c>
      <c r="U86" s="106">
        <f t="shared" si="27"/>
        <v>22238025.195278857</v>
      </c>
      <c r="V86" s="106">
        <f t="shared" si="27"/>
        <v>23104408.625611976</v>
      </c>
      <c r="W86" s="106">
        <f t="shared" si="27"/>
        <v>23946445.587141357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O_К1_35</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47283</v>
      </c>
      <c r="D32" s="145">
        <v>47283</v>
      </c>
      <c r="E32" s="145">
        <v>47283</v>
      </c>
      <c r="F32" s="145">
        <v>47283</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47313</v>
      </c>
      <c r="D35" s="145">
        <v>47313</v>
      </c>
      <c r="E35" s="145">
        <v>47313</v>
      </c>
      <c r="F35" s="145">
        <v>47313</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47343</v>
      </c>
      <c r="D37" s="145">
        <v>47343</v>
      </c>
      <c r="E37" s="145">
        <v>47343</v>
      </c>
      <c r="F37" s="145">
        <v>47343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v>47373</v>
      </c>
      <c r="F39" s="145">
        <v>47373</v>
      </c>
      <c r="G39" s="146"/>
      <c r="H39" s="146"/>
      <c r="I39" s="146" t="s">
        <v>258</v>
      </c>
      <c r="J39" s="146" t="s">
        <v>258</v>
      </c>
    </row>
    <row r="40" spans="1:10" s="4" customFormat="1" x14ac:dyDescent="0.25">
      <c r="A40" s="139" t="s">
        <v>303</v>
      </c>
      <c r="B40" s="148" t="s">
        <v>304</v>
      </c>
      <c r="C40" s="145">
        <v>47383</v>
      </c>
      <c r="D40" s="145">
        <v>47383</v>
      </c>
      <c r="E40" s="145">
        <v>47383</v>
      </c>
      <c r="F40" s="145">
        <v>47383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v>47413</v>
      </c>
      <c r="F42" s="145">
        <v>47413</v>
      </c>
      <c r="G42" s="146"/>
      <c r="H42" s="146"/>
      <c r="I42" s="146" t="s">
        <v>258</v>
      </c>
      <c r="J42" s="146" t="s">
        <v>258</v>
      </c>
    </row>
    <row r="43" spans="1:10" s="4" customFormat="1" x14ac:dyDescent="0.25">
      <c r="A43" s="139" t="s">
        <v>308</v>
      </c>
      <c r="B43" s="148" t="s">
        <v>309</v>
      </c>
      <c r="C43" s="145">
        <v>47413</v>
      </c>
      <c r="D43" s="145">
        <v>47413</v>
      </c>
      <c r="E43" s="145">
        <v>47413</v>
      </c>
      <c r="F43" s="145">
        <v>47413</v>
      </c>
      <c r="G43" s="146"/>
      <c r="H43" s="146"/>
      <c r="I43" s="146" t="s">
        <v>258</v>
      </c>
      <c r="J43" s="146" t="s">
        <v>258</v>
      </c>
    </row>
    <row r="44" spans="1:10" s="4" customFormat="1" x14ac:dyDescent="0.25">
      <c r="A44" s="139" t="s">
        <v>310</v>
      </c>
      <c r="B44" s="148" t="s">
        <v>311</v>
      </c>
      <c r="C44" s="145">
        <v>47423</v>
      </c>
      <c r="D44" s="145">
        <v>47423</v>
      </c>
      <c r="E44" s="145">
        <v>47423</v>
      </c>
      <c r="F44" s="145">
        <v>47423</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47453</v>
      </c>
      <c r="D47" s="145">
        <v>47453</v>
      </c>
      <c r="E47" s="145" t="s">
        <v>552</v>
      </c>
      <c r="F47" s="145" t="s">
        <v>552</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553</v>
      </c>
      <c r="F49" s="145" t="s">
        <v>553</v>
      </c>
      <c r="G49" s="146"/>
      <c r="H49" s="146"/>
      <c r="I49" s="146" t="s">
        <v>258</v>
      </c>
      <c r="J49" s="146" t="s">
        <v>258</v>
      </c>
    </row>
    <row r="50" spans="1:10" s="4" customFormat="1" ht="78.75" x14ac:dyDescent="0.25">
      <c r="A50" s="139" t="s">
        <v>321</v>
      </c>
      <c r="B50" s="148" t="s">
        <v>322</v>
      </c>
      <c r="C50" s="145">
        <v>47467</v>
      </c>
      <c r="D50" s="145">
        <v>47467</v>
      </c>
      <c r="E50" s="145" t="s">
        <v>553</v>
      </c>
      <c r="F50" s="145" t="s">
        <v>553</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47467</v>
      </c>
      <c r="D52" s="145">
        <v>47467</v>
      </c>
      <c r="E52" s="145" t="s">
        <v>104</v>
      </c>
      <c r="F52" s="145" t="s">
        <v>104</v>
      </c>
      <c r="G52" s="146"/>
      <c r="H52" s="146"/>
      <c r="I52" s="146" t="s">
        <v>258</v>
      </c>
      <c r="J52" s="146" t="s">
        <v>258</v>
      </c>
    </row>
    <row r="53" spans="1:10" s="4" customFormat="1" ht="31.5" x14ac:dyDescent="0.25">
      <c r="A53" s="139" t="s">
        <v>327</v>
      </c>
      <c r="B53" s="149" t="s">
        <v>328</v>
      </c>
      <c r="C53" s="145">
        <v>47467</v>
      </c>
      <c r="D53" s="145">
        <v>47467</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2024-10-29T06:54:01Z</dcterms:created>
  <dcterms:modified xsi:type="dcterms:W3CDTF">2025-03-31T05:39:58Z</dcterms:modified>
</cp:coreProperties>
</file>