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515" yWindow="151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1" i="8" s="1"/>
  <c r="B59" i="8"/>
  <c r="B62" i="8"/>
  <c r="B63" i="8"/>
  <c r="C47" i="8"/>
  <c r="D47" i="8" s="1"/>
  <c r="C59" i="8"/>
  <c r="C60" i="8"/>
  <c r="C61" i="8"/>
  <c r="C62" i="8"/>
  <c r="C63" i="8"/>
  <c r="D63" i="8"/>
  <c r="E63" i="8"/>
  <c r="F63" i="8"/>
  <c r="G63" i="8"/>
  <c r="H63" i="8"/>
  <c r="I63" i="8"/>
  <c r="J63" i="8"/>
  <c r="K63" i="8"/>
  <c r="L63" i="8"/>
  <c r="M63" i="8"/>
  <c r="N63" i="8"/>
  <c r="O63" i="8"/>
  <c r="P63" i="8"/>
  <c r="Q63" i="8"/>
  <c r="R63" i="8"/>
  <c r="B48" i="8"/>
  <c r="B57" i="8"/>
  <c r="B79" i="8" s="1"/>
  <c r="B65" i="8"/>
  <c r="B75" i="8"/>
  <c r="B68" i="8"/>
  <c r="B76" i="8" s="1"/>
  <c r="B81" i="8"/>
  <c r="C48" i="8"/>
  <c r="C57" i="8"/>
  <c r="C65" i="8"/>
  <c r="C75" i="8"/>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s="1"/>
  <c r="D81" i="8"/>
  <c r="E65" i="8"/>
  <c r="E66" i="8" s="1"/>
  <c r="F66" i="8" s="1"/>
  <c r="G66" i="8" s="1"/>
  <c r="H66" i="8" s="1"/>
  <c r="I66" i="8" s="1"/>
  <c r="J66" i="8" s="1"/>
  <c r="K66" i="8" s="1"/>
  <c r="L66" i="8" s="1"/>
  <c r="M66" i="8" s="1"/>
  <c r="N66" i="8" s="1"/>
  <c r="O66" i="8" s="1"/>
  <c r="P66" i="8" s="1"/>
  <c r="Q66" i="8" s="1"/>
  <c r="R66" i="8" s="1"/>
  <c r="E75" i="8"/>
  <c r="E68" i="8"/>
  <c r="E76" i="8"/>
  <c r="E81" i="8"/>
  <c r="F65" i="8"/>
  <c r="F75" i="8" s="1"/>
  <c r="F68" i="8"/>
  <c r="F76" i="8" s="1"/>
  <c r="F81" i="8"/>
  <c r="G65" i="8"/>
  <c r="G75" i="8" s="1"/>
  <c r="G68" i="8"/>
  <c r="G76" i="8" s="1"/>
  <c r="G81" i="8"/>
  <c r="H65" i="8"/>
  <c r="H75" i="8"/>
  <c r="H68" i="8"/>
  <c r="H76" i="8" s="1"/>
  <c r="H81" i="8"/>
  <c r="I65" i="8"/>
  <c r="I75" i="8"/>
  <c r="I68" i="8"/>
  <c r="I76" i="8"/>
  <c r="I81" i="8"/>
  <c r="J65" i="8"/>
  <c r="J75" i="8" s="1"/>
  <c r="J68" i="8"/>
  <c r="J76" i="8"/>
  <c r="J81" i="8"/>
  <c r="K65" i="8"/>
  <c r="K75" i="8"/>
  <c r="K68" i="8"/>
  <c r="K76" i="8" s="1"/>
  <c r="K81" i="8"/>
  <c r="L65" i="8"/>
  <c r="L75" i="8" s="1"/>
  <c r="L68" i="8"/>
  <c r="L76" i="8" s="1"/>
  <c r="L81" i="8"/>
  <c r="M65" i="8"/>
  <c r="M75" i="8"/>
  <c r="M68" i="8"/>
  <c r="M76" i="8"/>
  <c r="M81" i="8"/>
  <c r="N65" i="8"/>
  <c r="N75" i="8" s="1"/>
  <c r="N68" i="8"/>
  <c r="N76" i="8" s="1"/>
  <c r="N81" i="8"/>
  <c r="O65" i="8"/>
  <c r="O75" i="8" s="1"/>
  <c r="O68" i="8"/>
  <c r="O76" i="8" s="1"/>
  <c r="O81" i="8"/>
  <c r="P65" i="8"/>
  <c r="P75" i="8"/>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B60" i="8" l="1"/>
  <c r="B58" i="8" s="1"/>
  <c r="C58" i="8"/>
  <c r="C78" i="8" s="1"/>
  <c r="S66" i="8"/>
  <c r="T66" i="8" s="1"/>
  <c r="U66" i="8" s="1"/>
  <c r="V66" i="8" s="1"/>
  <c r="W66" i="8" s="1"/>
  <c r="D60" i="8"/>
  <c r="D48" i="8"/>
  <c r="D57" i="8" s="1"/>
  <c r="D61" i="8"/>
  <c r="E47" i="8"/>
  <c r="D59" i="8"/>
  <c r="D62" i="8"/>
  <c r="C79" i="8"/>
  <c r="C64" i="8"/>
  <c r="C67" i="8" s="1"/>
  <c r="C69" i="8" l="1"/>
  <c r="C74" i="8"/>
  <c r="E61" i="8"/>
  <c r="F47" i="8"/>
  <c r="E62" i="8"/>
  <c r="E60" i="8"/>
  <c r="E48" i="8"/>
  <c r="E57" i="8" s="1"/>
  <c r="E59" i="8"/>
  <c r="B78" i="8"/>
  <c r="D79" i="8"/>
  <c r="B64" i="8"/>
  <c r="B67" i="8" s="1"/>
  <c r="D58" i="8"/>
  <c r="D64" i="8" s="1"/>
  <c r="D67" i="8" s="1"/>
  <c r="D69" i="8" l="1"/>
  <c r="D74" i="8"/>
  <c r="B69" i="8"/>
  <c r="B74" i="8"/>
  <c r="E79" i="8"/>
  <c r="D78" i="8"/>
  <c r="C70" i="8"/>
  <c r="C71" i="8" s="1"/>
  <c r="E58" i="8"/>
  <c r="E64" i="8" s="1"/>
  <c r="E67" i="8" s="1"/>
  <c r="F62" i="8"/>
  <c r="F59" i="8"/>
  <c r="F61" i="8"/>
  <c r="G47" i="8"/>
  <c r="F48" i="8"/>
  <c r="F57" i="8" s="1"/>
  <c r="F60" i="8"/>
  <c r="E78" i="8" l="1"/>
  <c r="F58" i="8"/>
  <c r="B70" i="8"/>
  <c r="B71" i="8" s="1"/>
  <c r="E74" i="8"/>
  <c r="E69" i="8"/>
  <c r="F64" i="8"/>
  <c r="F67" i="8" s="1"/>
  <c r="F79" i="8"/>
  <c r="F78" i="8"/>
  <c r="G59" i="8"/>
  <c r="G62" i="8"/>
  <c r="G48" i="8"/>
  <c r="G57" i="8" s="1"/>
  <c r="G61" i="8"/>
  <c r="H47" i="8"/>
  <c r="G60" i="8"/>
  <c r="D70" i="8"/>
  <c r="D71" i="8" s="1"/>
  <c r="G79" i="8" l="1"/>
  <c r="F74" i="8"/>
  <c r="F69" i="8"/>
  <c r="H60" i="8"/>
  <c r="H48" i="8"/>
  <c r="H57" i="8" s="1"/>
  <c r="H59" i="8"/>
  <c r="H62" i="8"/>
  <c r="H61" i="8"/>
  <c r="I47" i="8"/>
  <c r="E70" i="8"/>
  <c r="E71" i="8" s="1"/>
  <c r="B77" i="8"/>
  <c r="B82" i="8" s="1"/>
  <c r="C77" i="8"/>
  <c r="C82" i="8" s="1"/>
  <c r="C85" i="8" s="1"/>
  <c r="G58" i="8"/>
  <c r="H58" i="8" l="1"/>
  <c r="D77" i="8"/>
  <c r="D82" i="8" s="1"/>
  <c r="D85" i="8" s="1"/>
  <c r="I61" i="8"/>
  <c r="J47" i="8"/>
  <c r="I60" i="8"/>
  <c r="I62" i="8"/>
  <c r="I59" i="8"/>
  <c r="I58" i="8" s="1"/>
  <c r="I48" i="8"/>
  <c r="I57" i="8" s="1"/>
  <c r="H79" i="8"/>
  <c r="H64" i="8"/>
  <c r="H67" i="8" s="1"/>
  <c r="H78" i="8"/>
  <c r="G78" i="8"/>
  <c r="E77" i="8"/>
  <c r="E82" i="8" s="1"/>
  <c r="E85" i="8" s="1"/>
  <c r="G64" i="8"/>
  <c r="G67" i="8" s="1"/>
  <c r="F77" i="8"/>
  <c r="F82" i="8" s="1"/>
  <c r="F85" i="8" s="1"/>
  <c r="E83" i="8"/>
  <c r="B83" i="8"/>
  <c r="C83" i="8"/>
  <c r="C88" i="8" s="1"/>
  <c r="D83" i="8"/>
  <c r="D88" i="8" s="1"/>
  <c r="B87" i="8"/>
  <c r="C87" i="8"/>
  <c r="E87" i="8"/>
  <c r="D87" i="8"/>
  <c r="F70" i="8"/>
  <c r="F71" i="8"/>
  <c r="F83" i="8" l="1"/>
  <c r="F88" i="8" s="1"/>
  <c r="E88" i="8"/>
  <c r="H69" i="8"/>
  <c r="H74" i="8"/>
  <c r="B88" i="8"/>
  <c r="B85" i="8"/>
  <c r="B86" i="8" s="1"/>
  <c r="G74" i="8"/>
  <c r="G69" i="8"/>
  <c r="I64" i="8"/>
  <c r="I67" i="8" s="1"/>
  <c r="I79" i="8"/>
  <c r="I78" i="8"/>
  <c r="J62" i="8"/>
  <c r="J61" i="8"/>
  <c r="K47" i="8"/>
  <c r="J60" i="8"/>
  <c r="J59" i="8"/>
  <c r="J48" i="8"/>
  <c r="J57" i="8" s="1"/>
  <c r="F87" i="8"/>
  <c r="C86" i="8" l="1"/>
  <c r="K59" i="8"/>
  <c r="K62" i="8"/>
  <c r="K48" i="8"/>
  <c r="K57" i="8" s="1"/>
  <c r="K61" i="8"/>
  <c r="L47" i="8"/>
  <c r="K60" i="8"/>
  <c r="J79" i="8"/>
  <c r="I74" i="8"/>
  <c r="I69" i="8"/>
  <c r="J58" i="8"/>
  <c r="J78" i="8" s="1"/>
  <c r="G70" i="8"/>
  <c r="H70" i="8"/>
  <c r="H71" i="8" s="1"/>
  <c r="J64" i="8" l="1"/>
  <c r="J67" i="8" s="1"/>
  <c r="J74" i="8" s="1"/>
  <c r="I70" i="8"/>
  <c r="I71" i="8" s="1"/>
  <c r="L60" i="8"/>
  <c r="L48" i="8"/>
  <c r="L57" i="8" s="1"/>
  <c r="L59" i="8"/>
  <c r="L62" i="8"/>
  <c r="L61" i="8"/>
  <c r="M47" i="8"/>
  <c r="K58" i="8"/>
  <c r="K78" i="8" s="1"/>
  <c r="G77" i="8"/>
  <c r="G82" i="8" s="1"/>
  <c r="C89" i="8"/>
  <c r="D86" i="8"/>
  <c r="G71" i="8"/>
  <c r="K79" i="8"/>
  <c r="B89" i="8"/>
  <c r="K64" i="8" l="1"/>
  <c r="K67" i="8" s="1"/>
  <c r="J69" i="8"/>
  <c r="G85" i="8"/>
  <c r="G83" i="8"/>
  <c r="G88" i="8" s="1"/>
  <c r="G87" i="8"/>
  <c r="J70" i="8"/>
  <c r="L79" i="8"/>
  <c r="K74" i="8"/>
  <c r="K69" i="8"/>
  <c r="D89" i="8"/>
  <c r="E86" i="8"/>
  <c r="H77" i="8"/>
  <c r="H82" i="8" s="1"/>
  <c r="H85" i="8" s="1"/>
  <c r="M61" i="8"/>
  <c r="N47" i="8"/>
  <c r="M60" i="8"/>
  <c r="M62" i="8"/>
  <c r="M59" i="8"/>
  <c r="M58" i="8" s="1"/>
  <c r="M48" i="8"/>
  <c r="M57" i="8" s="1"/>
  <c r="L58" i="8"/>
  <c r="L64" i="8" s="1"/>
  <c r="L67" i="8" s="1"/>
  <c r="L78" i="8" l="1"/>
  <c r="K70" i="8"/>
  <c r="K71" i="8" s="1"/>
  <c r="E89" i="8"/>
  <c r="F86" i="8"/>
  <c r="F89" i="8" s="1"/>
  <c r="I77" i="8"/>
  <c r="I82" i="8" s="1"/>
  <c r="I87" i="8" s="1"/>
  <c r="I83" i="8"/>
  <c r="H83" i="8"/>
  <c r="H88" i="8" s="1"/>
  <c r="L74" i="8"/>
  <c r="L69" i="8"/>
  <c r="M64" i="8"/>
  <c r="M67" i="8" s="1"/>
  <c r="M79" i="8"/>
  <c r="M78" i="8"/>
  <c r="N62" i="8"/>
  <c r="N61" i="8"/>
  <c r="O47" i="8"/>
  <c r="N60" i="8"/>
  <c r="N59" i="8"/>
  <c r="N58" i="8" s="1"/>
  <c r="N48" i="8"/>
  <c r="N57" i="8" s="1"/>
  <c r="J71" i="8"/>
  <c r="H87" i="8"/>
  <c r="G86" i="8"/>
  <c r="G89" i="8" s="1"/>
  <c r="L70" i="8" l="1"/>
  <c r="L71" i="8" s="1"/>
  <c r="I85" i="8"/>
  <c r="J77" i="8"/>
  <c r="I88" i="8"/>
  <c r="O59" i="8"/>
  <c r="O62" i="8"/>
  <c r="O48" i="8"/>
  <c r="O57" i="8" s="1"/>
  <c r="O61" i="8"/>
  <c r="P47" i="8"/>
  <c r="O60" i="8"/>
  <c r="N64" i="8"/>
  <c r="N67" i="8" s="1"/>
  <c r="N79" i="8"/>
  <c r="N78" i="8"/>
  <c r="M74" i="8"/>
  <c r="M69" i="8"/>
  <c r="H86" i="8"/>
  <c r="H89" i="8" s="1"/>
  <c r="O58" i="8" l="1"/>
  <c r="I86" i="8"/>
  <c r="I89" i="8" s="1"/>
  <c r="M70" i="8"/>
  <c r="M71" i="8"/>
  <c r="J82" i="8"/>
  <c r="K77" i="8"/>
  <c r="K82" i="8" s="1"/>
  <c r="P60" i="8"/>
  <c r="P48" i="8"/>
  <c r="P57" i="8" s="1"/>
  <c r="P59" i="8"/>
  <c r="P62" i="8"/>
  <c r="P61" i="8"/>
  <c r="Q47" i="8"/>
  <c r="N74" i="8"/>
  <c r="N69" i="8"/>
  <c r="O79" i="8"/>
  <c r="O64" i="8"/>
  <c r="O67" i="8" s="1"/>
  <c r="O78" i="8"/>
  <c r="P58" i="8" l="1"/>
  <c r="L77" i="8"/>
  <c r="L82" i="8" s="1"/>
  <c r="L85" i="8" s="1"/>
  <c r="Q61" i="8"/>
  <c r="R47" i="8"/>
  <c r="Q60" i="8"/>
  <c r="Q62" i="8"/>
  <c r="Q59" i="8"/>
  <c r="Q48" i="8"/>
  <c r="Q57" i="8" s="1"/>
  <c r="P79" i="8"/>
  <c r="P78" i="8"/>
  <c r="P64" i="8"/>
  <c r="P67" i="8" s="1"/>
  <c r="J85" i="8"/>
  <c r="J86" i="8" s="1"/>
  <c r="J89" i="8" s="1"/>
  <c r="J87" i="8"/>
  <c r="L87" i="8"/>
  <c r="L83" i="8"/>
  <c r="K87" i="8"/>
  <c r="J83" i="8"/>
  <c r="J88" i="8" s="1"/>
  <c r="N70" i="8"/>
  <c r="O74" i="8"/>
  <c r="O69" i="8"/>
  <c r="M77" i="8"/>
  <c r="M82" i="8" s="1"/>
  <c r="M85" i="8" s="1"/>
  <c r="K85" i="8"/>
  <c r="K83" i="8"/>
  <c r="L88" i="8" l="1"/>
  <c r="K86" i="8"/>
  <c r="K89" i="8" s="1"/>
  <c r="O70" i="8"/>
  <c r="O71" i="8"/>
  <c r="M83" i="8"/>
  <c r="M88" i="8" s="1"/>
  <c r="K88" i="8"/>
  <c r="M87" i="8"/>
  <c r="N77" i="8"/>
  <c r="N82" i="8" s="1"/>
  <c r="N71" i="8"/>
  <c r="L86" i="8"/>
  <c r="L89" i="8" s="1"/>
  <c r="Q79" i="8"/>
  <c r="Q78" i="8"/>
  <c r="R62" i="8"/>
  <c r="R61" i="8"/>
  <c r="B32" i="8" s="1"/>
  <c r="S47" i="8"/>
  <c r="R60" i="8"/>
  <c r="R48" i="8"/>
  <c r="R57" i="8" s="1"/>
  <c r="R59" i="8"/>
  <c r="P74" i="8"/>
  <c r="P69" i="8"/>
  <c r="Q58" i="8"/>
  <c r="Q64" i="8" s="1"/>
  <c r="Q67" i="8" s="1"/>
  <c r="B29" i="8" l="1"/>
  <c r="Q74" i="8"/>
  <c r="Q69" i="8"/>
  <c r="S60" i="8"/>
  <c r="T47" i="8"/>
  <c r="S59" i="8"/>
  <c r="S61" i="8"/>
  <c r="S62" i="8"/>
  <c r="S48" i="8"/>
  <c r="S57" i="8" s="1"/>
  <c r="R58" i="8"/>
  <c r="B26" i="8" s="1"/>
  <c r="N85" i="8"/>
  <c r="N87" i="8"/>
  <c r="N83" i="8"/>
  <c r="N88" i="8" s="1"/>
  <c r="O77" i="8"/>
  <c r="O82" i="8" s="1"/>
  <c r="P70" i="8"/>
  <c r="P77" i="8" s="1"/>
  <c r="P82" i="8" s="1"/>
  <c r="R79" i="8"/>
  <c r="M86" i="8"/>
  <c r="M89" i="8" s="1"/>
  <c r="R64" i="8" l="1"/>
  <c r="R67" i="8" s="1"/>
  <c r="R78" i="8"/>
  <c r="P85" i="8"/>
  <c r="P87" i="8"/>
  <c r="P83" i="8"/>
  <c r="P71" i="8"/>
  <c r="S79" i="8"/>
  <c r="T60" i="8"/>
  <c r="U47" i="8"/>
  <c r="T59" i="8"/>
  <c r="T62" i="8"/>
  <c r="T61" i="8"/>
  <c r="T48" i="8"/>
  <c r="T57" i="8" s="1"/>
  <c r="R74" i="8"/>
  <c r="R69" i="8"/>
  <c r="N86" i="8"/>
  <c r="N89" i="8" s="1"/>
  <c r="Q70" i="8"/>
  <c r="Q77" i="8" s="1"/>
  <c r="Q71" i="8"/>
  <c r="O85" i="8"/>
  <c r="O86" i="8" s="1"/>
  <c r="O89" i="8" s="1"/>
  <c r="O83" i="8"/>
  <c r="O88" i="8" s="1"/>
  <c r="O87" i="8"/>
  <c r="S58" i="8"/>
  <c r="S64" i="8" s="1"/>
  <c r="S67" i="8" s="1"/>
  <c r="Q82" i="8"/>
  <c r="T58" i="8" l="1"/>
  <c r="T64" i="8" s="1"/>
  <c r="T67" i="8" s="1"/>
  <c r="S74" i="8"/>
  <c r="S69" i="8"/>
  <c r="Q85" i="8"/>
  <c r="Q83" i="8"/>
  <c r="Q88" i="8" s="1"/>
  <c r="Q87" i="8"/>
  <c r="R70" i="8"/>
  <c r="R77" i="8" s="1"/>
  <c r="R82" i="8" s="1"/>
  <c r="S78" i="8"/>
  <c r="P88" i="8"/>
  <c r="T79" i="8"/>
  <c r="U60" i="8"/>
  <c r="V47" i="8"/>
  <c r="U59" i="8"/>
  <c r="U62" i="8"/>
  <c r="U48" i="8"/>
  <c r="U57" i="8" s="1"/>
  <c r="U61" i="8"/>
  <c r="P86" i="8"/>
  <c r="P89" i="8" s="1"/>
  <c r="T78" i="8" l="1"/>
  <c r="R85" i="8"/>
  <c r="R83" i="8"/>
  <c r="R88" i="8" s="1"/>
  <c r="R87" i="8"/>
  <c r="U58" i="8"/>
  <c r="U64" i="8" s="1"/>
  <c r="U67" i="8" s="1"/>
  <c r="T74" i="8"/>
  <c r="T69" i="8"/>
  <c r="V60" i="8"/>
  <c r="W47" i="8"/>
  <c r="V59" i="8"/>
  <c r="V62" i="8"/>
  <c r="V48" i="8"/>
  <c r="V57" i="8" s="1"/>
  <c r="V61" i="8"/>
  <c r="Q86" i="8"/>
  <c r="Q89" i="8" s="1"/>
  <c r="U79" i="8"/>
  <c r="U78" i="8"/>
  <c r="R71" i="8"/>
  <c r="S70" i="8"/>
  <c r="S77" i="8" s="1"/>
  <c r="S82" i="8" s="1"/>
  <c r="S71" i="8"/>
  <c r="S85" i="8" l="1"/>
  <c r="S87" i="8"/>
  <c r="S83" i="8"/>
  <c r="S88" i="8" s="1"/>
  <c r="W60" i="8"/>
  <c r="W59" i="8"/>
  <c r="W62" i="8"/>
  <c r="W48" i="8"/>
  <c r="W57" i="8" s="1"/>
  <c r="W61" i="8"/>
  <c r="U74" i="8"/>
  <c r="U69" i="8"/>
  <c r="V79" i="8"/>
  <c r="T70" i="8"/>
  <c r="T77" i="8" s="1"/>
  <c r="T82" i="8" s="1"/>
  <c r="V58" i="8"/>
  <c r="V64" i="8" s="1"/>
  <c r="V67" i="8" s="1"/>
  <c r="R86" i="8"/>
  <c r="T85" i="8" l="1"/>
  <c r="T83" i="8"/>
  <c r="T88" i="8" s="1"/>
  <c r="T87" i="8"/>
  <c r="V74" i="8"/>
  <c r="V69" i="8"/>
  <c r="R89" i="8"/>
  <c r="G28" i="8"/>
  <c r="V78" i="8"/>
  <c r="U70" i="8"/>
  <c r="U77" i="8" s="1"/>
  <c r="U82" i="8" s="1"/>
  <c r="U71" i="8"/>
  <c r="T71" i="8"/>
  <c r="W79" i="8"/>
  <c r="W58" i="8"/>
  <c r="W64" i="8" s="1"/>
  <c r="W67" i="8" s="1"/>
  <c r="S86" i="8"/>
  <c r="S89" i="8" s="1"/>
  <c r="W78" i="8" l="1"/>
  <c r="W74" i="8"/>
  <c r="W69" i="8"/>
  <c r="U85" i="8"/>
  <c r="U83" i="8"/>
  <c r="U88" i="8" s="1"/>
  <c r="U87" i="8"/>
  <c r="V70" i="8"/>
  <c r="V77" i="8" s="1"/>
  <c r="V82" i="8" s="1"/>
  <c r="T86" i="8"/>
  <c r="T89" i="8" s="1"/>
  <c r="U86" i="8" l="1"/>
  <c r="U89" i="8" s="1"/>
  <c r="V85" i="8"/>
  <c r="V86" i="8" s="1"/>
  <c r="V89" i="8" s="1"/>
  <c r="V83" i="8"/>
  <c r="V88" i="8" s="1"/>
  <c r="V87" i="8"/>
  <c r="V71" i="8"/>
  <c r="W70" i="8"/>
  <c r="W77" i="8" s="1"/>
  <c r="W71" i="8"/>
  <c r="W82" i="8"/>
  <c r="W85" i="8" l="1"/>
  <c r="W86" i="8" s="1"/>
  <c r="W89" i="8" s="1"/>
  <c r="G27" i="8" s="1"/>
  <c r="W87" i="8"/>
  <c r="W83" i="8"/>
  <c r="W88" i="8" s="1"/>
  <c r="G26" i="8" s="1"/>
</calcChain>
</file>

<file path=xl/sharedStrings.xml><?xml version="1.0" encoding="utf-8"?>
<sst xmlns="http://schemas.openxmlformats.org/spreadsheetml/2006/main" count="1096" uniqueCount="557">
  <si>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</si>
  <si>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</si>
  <si>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</si>
  <si>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</si>
  <si>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</si>
  <si>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</si>
  <si>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O_Ч6_8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</si>
  <si>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</si>
  <si>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</si>
  <si>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</si>
  <si>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</si>
  <si>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</si>
  <si>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</si>
  <si>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</si>
  <si>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</si>
  <si>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</si>
  <si>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</si>
  <si>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</si>
  <si>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</si>
  <si>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</si>
  <si>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</si>
  <si>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</si>
  <si>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</si>
  <si>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</si>
  <si>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</si>
  <si>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</si>
  <si>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</si>
  <si>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</si>
  <si>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</si>
  <si>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</si>
  <si>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</si>
  <si>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</si>
  <si>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</si>
  <si>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</si>
  <si>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</si>
  <si>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</si>
  <si>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</si>
  <si>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</si>
  <si>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</si>
  <si>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</si>
  <si>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</si>
  <si>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</si>
  <si>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</si>
  <si>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</si>
  <si>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</si>
  <si>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</si>
  <si>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</si>
  <si>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</si>
  <si>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</si>
  <si>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</si>
  <si>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</si>
  <si>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</si>
  <si>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</si>
  <si>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</si>
  <si>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</si>
  <si>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</si>
  <si>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</si>
  <si>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</si>
  <si>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</si>
  <si>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</si>
  <si>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</si>
  <si>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</si>
  <si>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</si>
  <si>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</si>
  <si>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</si>
  <si>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</si>
  <si>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</si>
  <si>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</si>
  <si>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</si>
  <si>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</si>
  <si>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</si>
  <si>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</si>
  <si>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</si>
  <si>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</si>
  <si>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</si>
  <si>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</si>
  <si>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</si>
  <si>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</si>
  <si>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</si>
  <si>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</si>
  <si>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</si>
  <si>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</si>
  <si>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</si>
  <si>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</si>
  <si>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</si>
  <si>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</si>
  <si>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</si>
  <si>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</si>
  <si>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</si>
  <si>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</si>
  <si>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</si>
  <si>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</si>
  <si>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</si>
  <si>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</si>
  <si>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</si>
  <si>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</si>
  <si>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</si>
  <si>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</si>
  <si>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</si>
  <si>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</si>
  <si>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</si>
  <si>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</si>
  <si>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</si>
  <si>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</si>
  <si>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</si>
  <si>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</si>
  <si>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</si>
  <si>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</si>
  <si>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</si>
  <si>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</si>
  <si>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</si>
  <si>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</si>
  <si>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</si>
  <si>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</si>
  <si>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</si>
  <si>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</si>
  <si>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</si>
  <si>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</si>
  <si>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</si>
  <si>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</si>
  <si>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</si>
  <si>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</si>
  <si>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</si>
  <si>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</si>
  <si>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</si>
  <si>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</si>
  <si>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</si>
  <si>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</si>
  <si>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</si>
  <si>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</si>
  <si>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</si>
  <si>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</si>
  <si>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</si>
  <si>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</si>
  <si>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</si>
  <si>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</si>
  <si>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</si>
  <si>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</si>
  <si>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</si>
  <si>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</si>
  <si>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</si>
  <si>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</si>
  <si>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</si>
  <si>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</si>
  <si>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</si>
  <si>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</si>
  <si>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</si>
  <si>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</si>
  <si>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</si>
  <si>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</si>
  <si>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</si>
  <si>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</si>
  <si>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</si>
  <si>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</si>
  <si>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</si>
  <si>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</si>
  <si>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</si>
  <si>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</si>
  <si>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</si>
  <si>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</si>
  <si>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</si>
  <si>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</si>
  <si>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</si>
  <si>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</si>
  <si>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</si>
  <si>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</si>
  <si>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</si>
  <si>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</si>
  <si>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</si>
  <si>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</si>
  <si>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</si>
  <si>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</si>
  <si>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</si>
  <si>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</si>
  <si>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</si>
  <si>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</si>
  <si>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</si>
  <si>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</si>
  <si>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</si>
  <si>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</si>
  <si>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</si>
  <si>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</si>
  <si>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</si>
  <si>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</si>
  <si>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</si>
  <si>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</si>
  <si>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</si>
  <si>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</si>
  <si>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</si>
  <si>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</si>
  <si>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</si>
  <si>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</si>
  <si>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</si>
  <si>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</si>
  <si>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</si>
  <si>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</si>
  <si>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</si>
  <si>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</si>
  <si>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</si>
  <si>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</si>
  <si>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</si>
  <si>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</si>
  <si>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</si>
  <si>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</si>
  <si>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</si>
  <si>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</si>
  <si>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</si>
  <si>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</si>
  <si>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</si>
  <si>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</si>
  <si>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</si>
  <si>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</si>
  <si>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</si>
  <si>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</si>
  <si>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</si>
  <si>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</si>
  <si>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</si>
  <si>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</si>
  <si>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</si>
  <si>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</si>
  <si>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</si>
  <si>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</si>
  <si>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</si>
  <si>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</si>
  <si>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</si>
  <si>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</si>
  <si>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</si>
  <si>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</si>
  <si>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</si>
  <si>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</si>
  <si>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</si>
  <si>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</si>
  <si>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</si>
  <si>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</si>
  <si>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</si>
  <si>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</si>
  <si>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</si>
  <si>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</si>
  <si>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</si>
  <si>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</si>
  <si>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</si>
  <si>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</si>
  <si>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</si>
  <si>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</si>
  <si>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</si>
  <si>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</si>
  <si>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</si>
  <si>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</si>
  <si>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</si>
  <si>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</si>
  <si>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</si>
  <si>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</si>
  <si>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</si>
  <si>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</si>
  <si>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</si>
  <si>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</si>
  <si>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</si>
  <si>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</si>
  <si>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</si>
  <si>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</si>
  <si>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</si>
  <si>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</si>
  <si>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</si>
  <si>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</si>
  <si>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</si>
  <si>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</si>
  <si>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</si>
  <si>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</si>
  <si>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</si>
  <si>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</si>
  <si>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</si>
  <si>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</si>
  <si>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</si>
  <si>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</si>
  <si>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</si>
  <si>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</si>
  <si>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</si>
  <si>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</si>
  <si>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</si>
  <si>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</si>
  <si>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</si>
  <si>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</si>
  <si>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</si>
  <si>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</si>
  <si>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</si>
  <si>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</si>
  <si>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</si>
  <si>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</si>
  <si>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</si>
  <si>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</si>
  <si>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</si>
  <si>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</si>
  <si>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</si>
  <si>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</si>
  <si>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</si>
  <si>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</si>
  <si>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</si>
  <si>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</si>
  <si>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</si>
  <si>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</si>
  <si>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</si>
  <si>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</si>
  <si>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</si>
  <si>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</si>
  <si>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</si>
  <si>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</si>
  <si>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</si>
  <si>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</si>
  <si>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</si>
  <si>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</si>
  <si>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</si>
  <si>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</si>
  <si>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</si>
  <si>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</si>
  <si>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</si>
  <si>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</si>
  <si>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</si>
  <si>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</si>
  <si>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</si>
  <si>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</si>
  <si>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</si>
  <si>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</si>
  <si>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</si>
  <si>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</si>
  <si>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</si>
  <si>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</si>
  <si>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</si>
  <si>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</si>
  <si>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</si>
  <si>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</si>
  <si>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</si>
  <si>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</si>
  <si>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</si>
  <si>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</si>
  <si>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</si>
  <si>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</si>
  <si>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</si>
  <si>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</si>
  <si>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</si>
  <si>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</si>
  <si>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</si>
  <si>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</si>
  <si>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</si>
  <si>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</si>
  <si>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</si>
  <si>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</si>
  <si>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</si>
  <si>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</si>
  <si>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</si>
  <si>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</si>
  <si>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</si>
  <si>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</si>
  <si>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</si>
  <si>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</si>
  <si>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</si>
  <si>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</si>
  <si>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</si>
  <si>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</si>
  <si>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</si>
  <si>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</si>
  <si>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</si>
  <si>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</si>
  <si>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</si>
  <si>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</si>
  <si>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</si>
  <si>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</si>
  <si>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</si>
  <si>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</si>
  <si>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</si>
  <si>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</si>
  <si>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</si>
  <si>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</si>
  <si>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</si>
  <si>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</si>
  <si>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</si>
  <si>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</si>
  <si>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</si>
  <si>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</si>
  <si>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</si>
  <si>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</si>
  <si>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</si>
  <si>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</si>
  <si>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</si>
  <si>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</si>
  <si>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</si>
  <si>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</si>
  <si>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</si>
  <si>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</si>
  <si>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</si>
  <si>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</si>
  <si>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</si>
  <si>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</si>
  <si>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</si>
  <si>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</si>
  <si>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</si>
  <si>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</si>
  <si>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</si>
  <si>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</si>
  <si>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</si>
  <si>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</si>
  <si>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</si>
  <si>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</si>
  <si>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</si>
  <si>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</si>
  <si>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</si>
  <si>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</si>
  <si>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</si>
  <si>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</si>
  <si>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</si>
  <si>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</si>
  <si>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</si>
  <si>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</si>
  <si>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</si>
  <si>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</si>
  <si>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</si>
  <si>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</si>
  <si>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</si>
  <si>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</si>
  <si>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</si>
  <si>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</si>
  <si>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</si>
  <si>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</si>
  <si>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</si>
  <si>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</si>
  <si>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</si>
  <si>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</si>
  <si>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</si>
  <si>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</si>
  <si>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</si>
  <si>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</si>
  <si>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</si>
  <si>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</si>
  <si>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</si>
  <si>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</si>
  <si>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</si>
  <si>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</si>
  <si>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</si>
  <si>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</si>
  <si>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</si>
  <si>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</si>
  <si>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</si>
  <si>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</si>
  <si>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</si>
  <si>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</si>
  <si>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</si>
  <si>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</si>
  <si>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</si>
  <si>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</si>
  <si>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</si>
  <si>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</si>
  <si>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</si>
  <si>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</si>
  <si>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</si>
  <si>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</si>
  <si>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</si>
  <si>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</si>
  <si>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</si>
  <si>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</si>
  <si>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</si>
  <si>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</si>
  <si>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</si>
  <si>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</si>
  <si>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</si>
  <si>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</si>
  <si>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</si>
  <si>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</si>
  <si>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</si>
  <si>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</si>
  <si>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</si>
  <si>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</si>
  <si>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</si>
  <si>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</si>
  <si>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</si>
  <si>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</si>
  <si>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</si>
  <si>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</si>
  <si>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</si>
  <si>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</si>
  <si>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</si>
  <si>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</si>
  <si>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</si>
  <si>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</si>
  <si>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</si>
  <si>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</si>
  <si>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</si>
  <si>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</si>
  <si>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</si>
  <si>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</si>
  <si>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</si>
  <si>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</si>
  <si>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</si>
  <si>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</si>
  <si>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</si>
  <si>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</si>
  <si>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</si>
  <si>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</si>
  <si>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</si>
  <si>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</si>
  <si>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</si>
  <si>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</si>
  <si>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</si>
  <si>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</si>
  <si>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</si>
  <si>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</si>
  <si>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</si>
  <si>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</si>
  <si>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</si>
  <si>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</si>
  <si>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</si>
  <si>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</si>
  <si>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</si>
  <si>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</si>
  <si>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</si>
  <si>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</si>
  <si>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</si>
  <si>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</si>
  <si>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</si>
  <si>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</si>
  <si>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</si>
  <si>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</si>
  <si>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</si>
  <si>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</si>
  <si>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</si>
  <si>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</si>
  <si>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Прибор для испытания кабеля</t>
  </si>
  <si>
    <t>Поставка испытательной установки СНЧ с функцией испытания постоянным напряжением МЕТЕРОН
ИСП-30</t>
  </si>
  <si>
    <t>Обоснование НМЦД</t>
  </si>
  <si>
    <t>Аукцион в электронной форме, участниками которого могут быть только субъекты малого и среднего предпринимательства</t>
  </si>
  <si>
    <t>ООО «Евротест»</t>
  </si>
  <si>
    <t>ООО "Евротест"</t>
  </si>
  <si>
    <t>https://223.rts-tender.ru/customer/lk/auctions/view/3122891#1</t>
  </si>
  <si>
    <t>Приобретение переносного прибора для испытания кабеля из сшитого полиэтилена МЕТЕРОН ИСП-30, 1шт.</t>
  </si>
  <si>
    <t>Пермский край, Чернушинский городской округ</t>
  </si>
  <si>
    <t>Приобретение</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</si>
  <si>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</si>
  <si>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</si>
  <si>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</si>
  <si>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</si>
  <si>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</si>
  <si>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</si>
  <si>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</si>
  <si>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</si>
  <si>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</si>
  <si>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</si>
  <si>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</si>
  <si>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</si>
  <si>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</si>
  <si>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</si>
  <si>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</si>
  <si>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</si>
  <si>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1,15 млн руб с НДС</t>
  </si>
  <si>
    <t>выделение этапов не предусматривается</t>
  </si>
  <si>
    <t>Программа закупок ПКГУП "КЭС"</t>
  </si>
  <si>
    <t>Год раскрытия информации: 2025 год</t>
  </si>
  <si>
    <t>0,96 млн руб без НДС</t>
  </si>
  <si>
    <t>МВ×А-0;км ЛЭП-0;т.у.-0;шт.-1</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</si>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</sst>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2568154.161816692</c:v>
                </c:pt>
                <c:pt idx="3">
                  <c:v>4309062.7458365671</c:v>
                </c:pt>
                <c:pt idx="4">
                  <c:v>6220184.1177552277</c:v>
                </c:pt>
                <c:pt idx="5">
                  <c:v>8318473.3670294173</c:v>
                </c:pt>
                <c:pt idx="6">
                  <c:v>10622598.216471337</c:v>
                </c:pt>
                <c:pt idx="7">
                  <c:v>13153114.09338183</c:v>
                </c:pt>
                <c:pt idx="8">
                  <c:v>15932657.277212827</c:v>
                </c:pt>
                <c:pt idx="9">
                  <c:v>18986158.00564108</c:v>
                </c:pt>
                <c:pt idx="10">
                  <c:v>22341075.618160419</c:v>
                </c:pt>
                <c:pt idx="11">
                  <c:v>26027658.034304541</c:v>
                </c:pt>
                <c:pt idx="12">
                  <c:v>30079228.104595643</c:v>
                </c:pt>
                <c:pt idx="13">
                  <c:v>34532499.638707541</c:v>
                </c:pt>
                <c:pt idx="14">
                  <c:v>39427926.209825829</c:v>
                </c:pt>
                <c:pt idx="15">
                  <c:v>44810086.159757741</c:v>
                </c:pt>
                <c:pt idx="16">
                  <c:v>50728107.589282759</c:v>
                </c:pt>
              </c:numCache>
            </c:numRef>
          </c:val>
          <c:smooth val="0"/>
          <c:extLst>
            <c:ext xmlns:c16="http://schemas.microsoft.com/office/drawing/2014/chart" uri="{C3380CC4-5D6E-409C-BE32-E72D297353CC}">
              <c16:uniqueId val="{00000000-BE5F-4303-AE6D-44126894617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1407768.9441964463</c:v>
                </c:pt>
                <c:pt idx="3">
                  <c:v>1363386.7836321366</c:v>
                </c:pt>
                <c:pt idx="4">
                  <c:v>1324502.9769406002</c:v>
                </c:pt>
                <c:pt idx="5">
                  <c:v>1286920.0926681603</c:v>
                </c:pt>
                <c:pt idx="6">
                  <c:v>1250586.6558178351</c:v>
                </c:pt>
                <c:pt idx="7">
                  <c:v>1215453.6596438305</c:v>
                </c:pt>
                <c:pt idx="8">
                  <c:v>1181474.4150394048</c:v>
                </c:pt>
                <c:pt idx="9">
                  <c:v>1148604.4117743608</c:v>
                </c:pt>
                <c:pt idx="10">
                  <c:v>1116801.190455588</c:v>
                </c:pt>
                <c:pt idx="11">
                  <c:v>1086024.2242027174</c:v>
                </c:pt>
                <c:pt idx="12">
                  <c:v>1056234.8091365539</c:v>
                </c:pt>
                <c:pt idx="13">
                  <c:v>1027395.9628718939</c:v>
                </c:pt>
                <c:pt idx="14">
                  <c:v>999472.33029002103</c:v>
                </c:pt>
                <c:pt idx="15">
                  <c:v>972430.09594067174</c:v>
                </c:pt>
                <c:pt idx="16">
                  <c:v>946236.90248964645</c:v>
                </c:pt>
              </c:numCache>
            </c:numRef>
          </c:val>
          <c:smooth val="0"/>
          <c:extLst>
            <c:ext xmlns:c16="http://schemas.microsoft.com/office/drawing/2014/chart" uri="{C3380CC4-5D6E-409C-BE32-E72D297353CC}">
              <c16:uniqueId val="{00000001-BE5F-4303-AE6D-44126894617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542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547</v>
      </c>
    </row>
    <row r="41" spans="1:24" ht="63" x14ac:dyDescent="0.25">
      <c r="A41" s="18" t="s">
        <v>47</v>
      </c>
      <c r="B41" s="24" t="s">
        <v>48</v>
      </c>
      <c r="C41" s="17" t="s">
        <v>548</v>
      </c>
    </row>
    <row r="42" spans="1:24" ht="47.25" x14ac:dyDescent="0.25">
      <c r="A42" s="18" t="s">
        <v>49</v>
      </c>
      <c r="B42" s="24" t="s">
        <v>50</v>
      </c>
      <c r="C42" s="17" t="s">
        <v>548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549</v>
      </c>
    </row>
    <row r="47" spans="1:24" ht="18.75" customHeight="1" x14ac:dyDescent="0.25">
      <c r="A47" s="21"/>
      <c r="B47" s="22"/>
      <c r="C47" s="23"/>
    </row>
    <row r="48" spans="1:24" ht="31.5" x14ac:dyDescent="0.25">
      <c r="A48" s="18" t="s">
        <v>59</v>
      </c>
      <c r="B48" s="24" t="s">
        <v>60</v>
      </c>
      <c r="C48" s="25" t="s">
        <v>550</v>
      </c>
    </row>
    <row r="49" spans="1:3" ht="31.5" x14ac:dyDescent="0.25">
      <c r="A49" s="18" t="s">
        <v>61</v>
      </c>
      <c r="B49" s="24" t="s">
        <v>62</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O_Ч6_8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переносного прибора для испытания кабеля из сшитого полиэтилена МЕТЕРОН ИСП-30, 1шт.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0.96</v>
      </c>
      <c r="E24" s="196">
        <v>0.96</v>
      </c>
      <c r="F24" s="197">
        <v>0.96</v>
      </c>
      <c r="G24" s="196">
        <v>0</v>
      </c>
      <c r="H24" s="196">
        <v>0</v>
      </c>
      <c r="I24" s="196">
        <v>0</v>
      </c>
      <c r="J24" s="196">
        <v>0.96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0.96</v>
      </c>
      <c r="E27" s="26">
        <v>0.96</v>
      </c>
      <c r="F27" s="203">
        <v>0.96</v>
      </c>
      <c r="G27" s="26">
        <v>0</v>
      </c>
      <c r="H27" s="26">
        <v>0</v>
      </c>
      <c r="I27" s="26">
        <v>0</v>
      </c>
      <c r="J27" s="26">
        <v>0.96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0.8</v>
      </c>
      <c r="E30" s="200">
        <v>0.8</v>
      </c>
      <c r="F30" s="200">
        <v>0.8</v>
      </c>
      <c r="G30" s="200">
        <v>0</v>
      </c>
      <c r="H30" s="200">
        <v>0</v>
      </c>
      <c r="I30" s="200">
        <v>0</v>
      </c>
      <c r="J30" s="200">
        <v>0.8</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0.8</v>
      </c>
      <c r="E33" s="26">
        <v>0.8</v>
      </c>
      <c r="F33" s="26">
        <v>0.8</v>
      </c>
      <c r="G33" s="200">
        <v>0</v>
      </c>
      <c r="H33" s="26">
        <v>0</v>
      </c>
      <c r="I33" s="26">
        <v>0</v>
      </c>
      <c r="J33" s="200">
        <v>0.8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1</v>
      </c>
      <c r="E44" s="215">
        <v>1</v>
      </c>
      <c r="F44" s="215">
        <v>1</v>
      </c>
      <c r="G44" s="215">
        <v>0</v>
      </c>
      <c r="H44" s="215">
        <v>0</v>
      </c>
      <c r="I44" s="215">
        <v>0</v>
      </c>
      <c r="J44" s="215">
        <v>1</v>
      </c>
      <c r="K44" s="215">
        <v>4</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1</v>
      </c>
      <c r="E54" s="200">
        <v>1</v>
      </c>
      <c r="F54" s="200">
        <v>1</v>
      </c>
      <c r="G54" s="200">
        <v>0</v>
      </c>
      <c r="H54" s="200">
        <v>0</v>
      </c>
      <c r="I54" s="200">
        <v>0</v>
      </c>
      <c r="J54" s="200">
        <v>1</v>
      </c>
      <c r="K54" s="200">
        <v>4</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0.8</v>
      </c>
      <c r="E55" s="200">
        <v>0.8</v>
      </c>
      <c r="F55" s="200">
        <v>0.8</v>
      </c>
      <c r="G55" s="200">
        <v>0</v>
      </c>
      <c r="H55" s="200">
        <v>0</v>
      </c>
      <c r="I55" s="200">
        <v>0</v>
      </c>
      <c r="J55" s="200">
        <v>0.8</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0.8</v>
      </c>
      <c r="E56" s="26">
        <v>0.8</v>
      </c>
      <c r="F56" s="26">
        <v>0.8</v>
      </c>
      <c r="G56" s="26">
        <v>0</v>
      </c>
      <c r="H56" s="26">
        <v>0</v>
      </c>
      <c r="I56" s="26">
        <v>0</v>
      </c>
      <c r="J56" s="26">
        <v>0.8</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1</v>
      </c>
      <c r="E63" s="26">
        <v>1</v>
      </c>
      <c r="F63" s="26">
        <v>1</v>
      </c>
      <c r="G63" s="26">
        <v>0</v>
      </c>
      <c r="H63" s="26">
        <v>0</v>
      </c>
      <c r="I63" s="26">
        <v>0</v>
      </c>
      <c r="J63" s="26">
        <v>1</v>
      </c>
      <c r="K63" s="26">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0.8</v>
      </c>
      <c r="E64" s="221">
        <v>0.8</v>
      </c>
      <c r="F64" s="221">
        <v>0.8</v>
      </c>
      <c r="G64" s="221">
        <v>0</v>
      </c>
      <c r="H64" s="221">
        <v>0</v>
      </c>
      <c r="I64" s="221">
        <v>0</v>
      </c>
      <c r="J64" s="221">
        <v>0.8</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O_Ч6_8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Приобретение переносного прибора для испытания кабеля из сшитого полиэтилена МЕТЕРОН ИСП-30, 1шт.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v>1</v>
      </c>
      <c r="F26" s="157" t="s">
        <v>83</v>
      </c>
      <c r="G26" s="157" t="s">
        <v>83</v>
      </c>
      <c r="H26" s="157" t="s">
        <v>83</v>
      </c>
      <c r="I26" s="157" t="s">
        <v>83</v>
      </c>
      <c r="J26" s="157" t="s">
        <v>83</v>
      </c>
      <c r="K26" s="157" t="s">
        <v>83</v>
      </c>
      <c r="L26" s="157" t="s">
        <v>83</v>
      </c>
      <c r="M26" s="157" t="s">
        <v>83</v>
      </c>
      <c r="N26" s="157"/>
      <c r="O26" s="157" t="s">
        <v>524</v>
      </c>
      <c r="P26" s="157" t="s">
        <v>525</v>
      </c>
      <c r="Q26" s="157" t="s">
        <v>522</v>
      </c>
      <c r="R26" s="157">
        <v>958.11</v>
      </c>
      <c r="S26" s="157" t="s">
        <v>526</v>
      </c>
      <c r="T26" s="157">
        <v>958.11</v>
      </c>
      <c r="U26" s="157" t="s">
        <v>527</v>
      </c>
      <c r="V26" s="157" t="s">
        <v>527</v>
      </c>
      <c r="W26" s="157">
        <v>1</v>
      </c>
      <c r="X26" s="157">
        <v>1</v>
      </c>
      <c r="Y26" s="157" t="s">
        <v>528</v>
      </c>
      <c r="Z26" s="157">
        <v>958.11</v>
      </c>
      <c r="AA26" s="157" t="s">
        <v>83</v>
      </c>
      <c r="AB26" s="157" t="s">
        <v>83</v>
      </c>
      <c r="AC26" s="157" t="s">
        <v>83</v>
      </c>
      <c r="AD26" s="157">
        <v>958.11</v>
      </c>
      <c r="AE26" s="157" t="s">
        <v>529</v>
      </c>
      <c r="AF26" s="157">
        <v>1149.73</v>
      </c>
      <c r="AG26" s="157">
        <v>1149.73</v>
      </c>
      <c r="AH26" s="157">
        <v>32413719821</v>
      </c>
      <c r="AI26" s="157" t="s">
        <v>530</v>
      </c>
      <c r="AJ26" s="157">
        <v>45462</v>
      </c>
      <c r="AK26" s="157">
        <v>45462</v>
      </c>
      <c r="AL26" s="157" t="s">
        <v>83</v>
      </c>
      <c r="AM26" s="157">
        <v>45471</v>
      </c>
      <c r="AN26" s="157" t="s">
        <v>83</v>
      </c>
      <c r="AO26" s="157" t="s">
        <v>83</v>
      </c>
      <c r="AP26" s="157" t="s">
        <v>83</v>
      </c>
      <c r="AQ26" s="158" t="s">
        <v>83</v>
      </c>
      <c r="AR26" s="157">
        <v>45471</v>
      </c>
      <c r="AS26" s="157">
        <v>45482</v>
      </c>
      <c r="AT26" s="157">
        <v>45526</v>
      </c>
      <c r="AU26" s="157">
        <v>45482</v>
      </c>
      <c r="AV26" s="157">
        <v>45510</v>
      </c>
      <c r="AW26" s="157" t="s">
        <v>83</v>
      </c>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O_Ч6_8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переносного прибора для испытания кабеля из сшитого полиэтилена МЕТЕРОН ИСП-30, 1шт.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533</v>
      </c>
    </row>
    <row r="24" spans="1:2" s="134" customFormat="1" ht="16.5" thickBot="1" x14ac:dyDescent="0.3">
      <c r="A24" s="167" t="s">
        <v>471</v>
      </c>
      <c r="B24" s="168" t="s">
        <v>555</v>
      </c>
    </row>
    <row r="25" spans="1:2" s="134" customFormat="1" ht="16.5" thickBot="1" x14ac:dyDescent="0.3">
      <c r="A25" s="169" t="s">
        <v>472</v>
      </c>
      <c r="B25" s="168">
        <v>2024</v>
      </c>
    </row>
    <row r="26" spans="1:2" s="134" customFormat="1" ht="16.5" thickBot="1" x14ac:dyDescent="0.3">
      <c r="A26" s="170" t="s">
        <v>473</v>
      </c>
      <c r="B26" s="168" t="s">
        <v>534</v>
      </c>
    </row>
    <row r="27" spans="1:2" s="134" customFormat="1" ht="29.25" thickBot="1" x14ac:dyDescent="0.3">
      <c r="A27" s="171" t="s">
        <v>474</v>
      </c>
      <c r="B27" s="168" t="s">
        <v>554</v>
      </c>
    </row>
    <row r="28" spans="1:2" s="134" customFormat="1" ht="16.5" thickBot="1" x14ac:dyDescent="0.3">
      <c r="A28" s="173" t="s">
        <v>475</v>
      </c>
      <c r="B28" s="168" t="s">
        <v>556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O_Ч6_8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Приобретение переносного прибора для испытания кабеля из сшитого полиэтилена МЕТЕРОН ИСП-30, 1шт.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O_Ч6_8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Приобретение переносного прибора для испытания кабеля из сшитого полиэтилена МЕТЕРОН ИСП-30, 1шт.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O_Ч6_8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переносного прибора для испытания кабеля из сшитого полиэтилена МЕТЕРОН ИСП-30, 1шт.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O_Ч6_8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переносного прибора для испытания кабеля из сшитого полиэтилена МЕТЕРОН ИСП-30, 1шт.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542</v>
      </c>
    </row>
    <row r="23" spans="1:3" ht="42.75" customHeight="1" x14ac:dyDescent="0.25">
      <c r="A23" s="49" t="s">
        <v>15</v>
      </c>
      <c r="B23" s="50" t="s">
        <v>137</v>
      </c>
      <c r="C23" s="25" t="s">
        <v>531</v>
      </c>
    </row>
    <row r="24" spans="1:3" ht="63" customHeight="1" x14ac:dyDescent="0.25">
      <c r="A24" s="49" t="s">
        <v>17</v>
      </c>
      <c r="B24" s="50" t="s">
        <v>138</v>
      </c>
      <c r="C24" s="25" t="s">
        <v>555</v>
      </c>
    </row>
    <row r="25" spans="1:3" ht="63" customHeight="1" x14ac:dyDescent="0.25">
      <c r="A25" s="49" t="s">
        <v>19</v>
      </c>
      <c r="B25" s="50" t="s">
        <v>139</v>
      </c>
      <c r="C25" s="25" t="s">
        <v>189</v>
      </c>
    </row>
    <row r="26" spans="1:3" ht="42.75" customHeight="1" x14ac:dyDescent="0.25">
      <c r="A26" s="49" t="s">
        <v>21</v>
      </c>
      <c r="B26" s="50" t="s">
        <v>140</v>
      </c>
      <c r="C26" s="25" t="s">
        <v>551</v>
      </c>
    </row>
    <row r="27" spans="1:3" ht="42.75" customHeight="1" x14ac:dyDescent="0.25">
      <c r="A27" s="49" t="s">
        <v>23</v>
      </c>
      <c r="B27" s="50" t="s">
        <v>141</v>
      </c>
      <c r="C27" s="25" t="s">
        <v>552</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O_Ч6_8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Приобретение переносного прибора для испытания кабеля из сшитого полиэтилена МЕТЕРОН ИСП-30, 1шт.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O_Ч6_8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переносного прибора для испытания кабеля из сшитого полиэтилена МЕТЕРОН ИСП-30, 1шт.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O_Ч6_8</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переносного прибора для испытания кабеля из сшитого полиэтилена МЕТЕРОН ИСП-30, 1шт.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958110.83333333326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18360668.709974576</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27374.595238095237</v>
      </c>
      <c r="E65" s="109">
        <f t="shared" si="10"/>
        <v>27374.595238095237</v>
      </c>
      <c r="F65" s="109">
        <f t="shared" si="10"/>
        <v>27374.595238095237</v>
      </c>
      <c r="G65" s="109">
        <f t="shared" si="10"/>
        <v>27374.595238095237</v>
      </c>
      <c r="H65" s="109">
        <f t="shared" si="10"/>
        <v>27374.595238095237</v>
      </c>
      <c r="I65" s="109">
        <f t="shared" si="10"/>
        <v>27374.595238095237</v>
      </c>
      <c r="J65" s="109">
        <f t="shared" si="10"/>
        <v>27374.595238095237</v>
      </c>
      <c r="K65" s="109">
        <f t="shared" si="10"/>
        <v>27374.595238095237</v>
      </c>
      <c r="L65" s="109">
        <f t="shared" si="10"/>
        <v>27374.595238095237</v>
      </c>
      <c r="M65" s="109">
        <f t="shared" si="10"/>
        <v>27374.595238095237</v>
      </c>
      <c r="N65" s="109">
        <f t="shared" si="10"/>
        <v>27374.595238095237</v>
      </c>
      <c r="O65" s="109">
        <f t="shared" si="10"/>
        <v>27374.595238095237</v>
      </c>
      <c r="P65" s="109">
        <f t="shared" si="10"/>
        <v>27374.595238095237</v>
      </c>
      <c r="Q65" s="109">
        <f t="shared" si="10"/>
        <v>27374.595238095237</v>
      </c>
      <c r="R65" s="109">
        <f t="shared" si="10"/>
        <v>27374.595238095237</v>
      </c>
      <c r="S65" s="109">
        <f t="shared" si="10"/>
        <v>27374.595238095237</v>
      </c>
      <c r="T65" s="109">
        <f t="shared" si="10"/>
        <v>27374.595238095237</v>
      </c>
      <c r="U65" s="109">
        <f t="shared" si="10"/>
        <v>27374.595238095237</v>
      </c>
      <c r="V65" s="109">
        <f t="shared" si="10"/>
        <v>27374.595238095237</v>
      </c>
      <c r="W65" s="109">
        <f t="shared" si="10"/>
        <v>27374.595238095237</v>
      </c>
    </row>
    <row r="66" spans="1:23" ht="11.25" customHeight="1" x14ac:dyDescent="0.25">
      <c r="A66" s="74" t="s">
        <v>237</v>
      </c>
      <c r="B66" s="109">
        <f>IF(AND(B45&gt;$B$92,B45&lt;=$B$92+$B$27),B65,0)</f>
        <v>0</v>
      </c>
      <c r="C66" s="109">
        <f t="shared" ref="C66:W66" si="11">IF(AND(C45&gt;$B$92,C45&lt;=$B$92+$B$27),C65+B66,0)</f>
        <v>0</v>
      </c>
      <c r="D66" s="109">
        <f t="shared" si="11"/>
        <v>27374.595238095237</v>
      </c>
      <c r="E66" s="109">
        <f t="shared" si="11"/>
        <v>54749.190476190473</v>
      </c>
      <c r="F66" s="109">
        <f t="shared" si="11"/>
        <v>82123.78571428571</v>
      </c>
      <c r="G66" s="109">
        <f t="shared" si="11"/>
        <v>109498.38095238095</v>
      </c>
      <c r="H66" s="109">
        <f t="shared" si="11"/>
        <v>136872.97619047618</v>
      </c>
      <c r="I66" s="109">
        <f t="shared" si="11"/>
        <v>164247.57142857142</v>
      </c>
      <c r="J66" s="109">
        <f t="shared" si="11"/>
        <v>191622.16666666666</v>
      </c>
      <c r="K66" s="109">
        <f t="shared" si="11"/>
        <v>218996.76190476189</v>
      </c>
      <c r="L66" s="109">
        <f t="shared" si="11"/>
        <v>246371.35714285713</v>
      </c>
      <c r="M66" s="109">
        <f t="shared" si="11"/>
        <v>273745.95238095237</v>
      </c>
      <c r="N66" s="109">
        <f t="shared" si="11"/>
        <v>301120.54761904757</v>
      </c>
      <c r="O66" s="109">
        <f t="shared" si="11"/>
        <v>328495.14285714284</v>
      </c>
      <c r="P66" s="109">
        <f t="shared" si="11"/>
        <v>355869.73809523811</v>
      </c>
      <c r="Q66" s="109">
        <f t="shared" si="11"/>
        <v>383244.33333333337</v>
      </c>
      <c r="R66" s="109">
        <f t="shared" si="11"/>
        <v>410618.92857142864</v>
      </c>
      <c r="S66" s="109">
        <f t="shared" si="11"/>
        <v>437993.5238095239</v>
      </c>
      <c r="T66" s="109">
        <f t="shared" si="11"/>
        <v>465368.11904761917</v>
      </c>
      <c r="U66" s="109">
        <f t="shared" si="11"/>
        <v>492742.71428571444</v>
      </c>
      <c r="V66" s="109">
        <f t="shared" si="11"/>
        <v>520117.3095238097</v>
      </c>
      <c r="W66" s="109">
        <f t="shared" si="11"/>
        <v>547491.90476190497</v>
      </c>
    </row>
    <row r="67" spans="1:23" ht="25.5" customHeight="1" x14ac:dyDescent="0.25">
      <c r="A67" s="110" t="s">
        <v>238</v>
      </c>
      <c r="B67" s="106">
        <f t="shared" ref="B67:W67" si="12">B64-B65</f>
        <v>0</v>
      </c>
      <c r="C67" s="106">
        <f t="shared" si="12"/>
        <v>1867174.4212495829</v>
      </c>
      <c r="D67" s="106">
        <f>D64-D65</f>
        <v>1970656.0292245948</v>
      </c>
      <c r="E67" s="106">
        <f t="shared" si="12"/>
        <v>2166381.9635938741</v>
      </c>
      <c r="F67" s="106">
        <f t="shared" si="12"/>
        <v>2381582.2413965287</v>
      </c>
      <c r="G67" s="106">
        <f t="shared" si="12"/>
        <v>2618222.0265040472</v>
      </c>
      <c r="H67" s="106">
        <f t="shared" si="12"/>
        <v>2878467.2002997301</v>
      </c>
      <c r="I67" s="106">
        <f t="shared" si="12"/>
        <v>3164705.0718554538</v>
      </c>
      <c r="J67" s="106">
        <f t="shared" si="12"/>
        <v>3479567.2429482122</v>
      </c>
      <c r="K67" s="106">
        <f t="shared" si="12"/>
        <v>3825954.8536453298</v>
      </c>
      <c r="L67" s="106">
        <f t="shared" si="12"/>
        <v>4207066.4579615761</v>
      </c>
      <c r="M67" s="106">
        <f t="shared" si="12"/>
        <v>4626428.8053803723</v>
      </c>
      <c r="N67" s="106">
        <f t="shared" si="12"/>
        <v>5087930.8331019441</v>
      </c>
      <c r="O67" s="106">
        <f t="shared" si="12"/>
        <v>5595861.2060285732</v>
      </c>
      <c r="P67" s="106">
        <f t="shared" si="12"/>
        <v>6154949.7770481864</v>
      </c>
      <c r="Q67" s="106">
        <f t="shared" si="12"/>
        <v>6770413.3794934135</v>
      </c>
      <c r="R67" s="106">
        <f t="shared" si="12"/>
        <v>7448006.4071342498</v>
      </c>
      <c r="S67" s="106">
        <f t="shared" si="12"/>
        <v>8194076.6851509623</v>
      </c>
      <c r="T67" s="106">
        <f t="shared" si="12"/>
        <v>9015627.1887195278</v>
      </c>
      <c r="U67" s="106">
        <f t="shared" si="12"/>
        <v>9920384.2246667594</v>
      </c>
      <c r="V67" s="106">
        <f t="shared" si="12"/>
        <v>10916872.756715508</v>
      </c>
      <c r="W67" s="106">
        <f t="shared" si="12"/>
        <v>12014499.62680606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1970656.0292245948</v>
      </c>
      <c r="E69" s="105">
        <f>E67+E68</f>
        <v>2166381.9635938741</v>
      </c>
      <c r="F69" s="105">
        <f t="shared" ref="F69:W69" si="14">F67-F68</f>
        <v>2381582.2413965287</v>
      </c>
      <c r="G69" s="105">
        <f t="shared" si="14"/>
        <v>2618222.0265040472</v>
      </c>
      <c r="H69" s="105">
        <f t="shared" si="14"/>
        <v>2878467.2002997301</v>
      </c>
      <c r="I69" s="105">
        <f t="shared" si="14"/>
        <v>3164705.0718554538</v>
      </c>
      <c r="J69" s="105">
        <f t="shared" si="14"/>
        <v>3479567.2429482122</v>
      </c>
      <c r="K69" s="105">
        <f t="shared" si="14"/>
        <v>3825954.8536453298</v>
      </c>
      <c r="L69" s="105">
        <f t="shared" si="14"/>
        <v>4207066.4579615761</v>
      </c>
      <c r="M69" s="105">
        <f t="shared" si="14"/>
        <v>4626428.8053803723</v>
      </c>
      <c r="N69" s="105">
        <f t="shared" si="14"/>
        <v>5087930.8331019441</v>
      </c>
      <c r="O69" s="105">
        <f t="shared" si="14"/>
        <v>5595861.2060285732</v>
      </c>
      <c r="P69" s="105">
        <f t="shared" si="14"/>
        <v>6154949.7770481864</v>
      </c>
      <c r="Q69" s="105">
        <f t="shared" si="14"/>
        <v>6770413.3794934135</v>
      </c>
      <c r="R69" s="105">
        <f t="shared" si="14"/>
        <v>7448006.4071342498</v>
      </c>
      <c r="S69" s="105">
        <f t="shared" si="14"/>
        <v>8194076.6851509623</v>
      </c>
      <c r="T69" s="105">
        <f t="shared" si="14"/>
        <v>9015627.1887195278</v>
      </c>
      <c r="U69" s="105">
        <f t="shared" si="14"/>
        <v>9920384.2246667594</v>
      </c>
      <c r="V69" s="105">
        <f t="shared" si="14"/>
        <v>10916872.756715508</v>
      </c>
      <c r="W69" s="105">
        <f t="shared" si="14"/>
        <v>12014499.62680606</v>
      </c>
    </row>
    <row r="70" spans="1:23" ht="12" customHeight="1" x14ac:dyDescent="0.25">
      <c r="A70" s="74" t="s">
        <v>208</v>
      </c>
      <c r="B70" s="102">
        <f t="shared" ref="B70:W70" si="15">-IF(B69&gt;0, B69*$B$35, 0)</f>
        <v>0</v>
      </c>
      <c r="C70" s="102">
        <f t="shared" si="15"/>
        <v>-373434.88424991659</v>
      </c>
      <c r="D70" s="102">
        <f t="shared" si="15"/>
        <v>-394131.20584491896</v>
      </c>
      <c r="E70" s="102">
        <f t="shared" si="15"/>
        <v>-433276.39271877485</v>
      </c>
      <c r="F70" s="102">
        <f t="shared" si="15"/>
        <v>-476316.44827930577</v>
      </c>
      <c r="G70" s="102">
        <f t="shared" si="15"/>
        <v>-523644.40530080948</v>
      </c>
      <c r="H70" s="102">
        <f t="shared" si="15"/>
        <v>-575693.44005994604</v>
      </c>
      <c r="I70" s="102">
        <f t="shared" si="15"/>
        <v>-632941.0143710908</v>
      </c>
      <c r="J70" s="102">
        <f t="shared" si="15"/>
        <v>-695913.44858964253</v>
      </c>
      <c r="K70" s="102">
        <f t="shared" si="15"/>
        <v>-765190.97072906606</v>
      </c>
      <c r="L70" s="102">
        <f t="shared" si="15"/>
        <v>-841413.29159231531</v>
      </c>
      <c r="M70" s="102">
        <f t="shared" si="15"/>
        <v>-925285.76107607456</v>
      </c>
      <c r="N70" s="102">
        <f t="shared" si="15"/>
        <v>-1017586.1666203889</v>
      </c>
      <c r="O70" s="102">
        <f t="shared" si="15"/>
        <v>-1119172.2412057146</v>
      </c>
      <c r="P70" s="102">
        <f t="shared" si="15"/>
        <v>-1230989.9554096374</v>
      </c>
      <c r="Q70" s="102">
        <f t="shared" si="15"/>
        <v>-1354082.6758986828</v>
      </c>
      <c r="R70" s="102">
        <f t="shared" si="15"/>
        <v>-1489601.28142685</v>
      </c>
      <c r="S70" s="102">
        <f t="shared" si="15"/>
        <v>-1638815.3370301926</v>
      </c>
      <c r="T70" s="102">
        <f t="shared" si="15"/>
        <v>-1803125.4377439057</v>
      </c>
      <c r="U70" s="102">
        <f t="shared" si="15"/>
        <v>-1984076.844933352</v>
      </c>
      <c r="V70" s="102">
        <f t="shared" si="15"/>
        <v>-2183374.5513431015</v>
      </c>
      <c r="W70" s="102">
        <f t="shared" si="15"/>
        <v>-2402899.9253612119</v>
      </c>
    </row>
    <row r="71" spans="1:23" ht="12.75" customHeight="1" thickBot="1" x14ac:dyDescent="0.3">
      <c r="A71" s="111" t="s">
        <v>241</v>
      </c>
      <c r="B71" s="112">
        <f t="shared" ref="B71:W71" si="16">B69+B70</f>
        <v>0</v>
      </c>
      <c r="C71" s="112">
        <f>C69+C70</f>
        <v>1493739.5369996664</v>
      </c>
      <c r="D71" s="112">
        <f t="shared" si="16"/>
        <v>1576524.8233796759</v>
      </c>
      <c r="E71" s="112">
        <f t="shared" si="16"/>
        <v>1733105.5708750994</v>
      </c>
      <c r="F71" s="112">
        <f t="shared" si="16"/>
        <v>1905265.7931172228</v>
      </c>
      <c r="G71" s="112">
        <f t="shared" si="16"/>
        <v>2094577.6212032377</v>
      </c>
      <c r="H71" s="112">
        <f t="shared" si="16"/>
        <v>2302773.7602397841</v>
      </c>
      <c r="I71" s="112">
        <f t="shared" si="16"/>
        <v>2531764.0574843632</v>
      </c>
      <c r="J71" s="112">
        <f t="shared" si="16"/>
        <v>2783653.7943585697</v>
      </c>
      <c r="K71" s="112">
        <f t="shared" si="16"/>
        <v>3060763.8829162638</v>
      </c>
      <c r="L71" s="112">
        <f t="shared" si="16"/>
        <v>3365653.1663692608</v>
      </c>
      <c r="M71" s="112">
        <f t="shared" si="16"/>
        <v>3701143.0443042978</v>
      </c>
      <c r="N71" s="112">
        <f t="shared" si="16"/>
        <v>4070344.6664815554</v>
      </c>
      <c r="O71" s="112">
        <f t="shared" si="16"/>
        <v>4476688.9648228586</v>
      </c>
      <c r="P71" s="112">
        <f t="shared" si="16"/>
        <v>4923959.8216385487</v>
      </c>
      <c r="Q71" s="112">
        <f t="shared" si="16"/>
        <v>5416330.7035947312</v>
      </c>
      <c r="R71" s="112">
        <f t="shared" si="16"/>
        <v>5958405.1257074</v>
      </c>
      <c r="S71" s="112">
        <f t="shared" si="16"/>
        <v>6555261.3481207695</v>
      </c>
      <c r="T71" s="112">
        <f t="shared" si="16"/>
        <v>7212501.7509756219</v>
      </c>
      <c r="U71" s="112">
        <f t="shared" si="16"/>
        <v>7936307.3797334079</v>
      </c>
      <c r="V71" s="112">
        <f t="shared" si="16"/>
        <v>8733498.2053724062</v>
      </c>
      <c r="W71" s="112">
        <f t="shared" si="16"/>
        <v>9611599.7014448475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1970656.0292245948</v>
      </c>
      <c r="E74" s="106">
        <f t="shared" si="18"/>
        <v>2166381.9635938741</v>
      </c>
      <c r="F74" s="106">
        <f t="shared" si="18"/>
        <v>2381582.2413965287</v>
      </c>
      <c r="G74" s="106">
        <f t="shared" si="18"/>
        <v>2618222.0265040472</v>
      </c>
      <c r="H74" s="106">
        <f t="shared" si="18"/>
        <v>2878467.2002997301</v>
      </c>
      <c r="I74" s="106">
        <f t="shared" si="18"/>
        <v>3164705.0718554538</v>
      </c>
      <c r="J74" s="106">
        <f t="shared" si="18"/>
        <v>3479567.2429482122</v>
      </c>
      <c r="K74" s="106">
        <f t="shared" si="18"/>
        <v>3825954.8536453298</v>
      </c>
      <c r="L74" s="106">
        <f t="shared" si="18"/>
        <v>4207066.4579615761</v>
      </c>
      <c r="M74" s="106">
        <f t="shared" si="18"/>
        <v>4626428.8053803723</v>
      </c>
      <c r="N74" s="106">
        <f t="shared" si="18"/>
        <v>5087930.8331019441</v>
      </c>
      <c r="O74" s="106">
        <f t="shared" si="18"/>
        <v>5595861.2060285732</v>
      </c>
      <c r="P74" s="106">
        <f t="shared" si="18"/>
        <v>6154949.7770481864</v>
      </c>
      <c r="Q74" s="106">
        <f t="shared" si="18"/>
        <v>6770413.3794934135</v>
      </c>
      <c r="R74" s="106">
        <f t="shared" si="18"/>
        <v>7448006.4071342498</v>
      </c>
      <c r="S74" s="106">
        <f t="shared" si="18"/>
        <v>8194076.6851509623</v>
      </c>
      <c r="T74" s="106">
        <f t="shared" si="18"/>
        <v>9015627.1887195278</v>
      </c>
      <c r="U74" s="106">
        <f t="shared" si="18"/>
        <v>9920384.2246667594</v>
      </c>
      <c r="V74" s="106">
        <f t="shared" si="18"/>
        <v>10916872.756715508</v>
      </c>
      <c r="W74" s="106">
        <f t="shared" si="18"/>
        <v>12014499.62680606</v>
      </c>
    </row>
    <row r="75" spans="1:23" ht="12" customHeight="1" x14ac:dyDescent="0.25">
      <c r="A75" s="74" t="s">
        <v>236</v>
      </c>
      <c r="B75" s="102">
        <f t="shared" ref="B75:W75" si="19">B65</f>
        <v>0</v>
      </c>
      <c r="C75" s="102">
        <f t="shared" si="19"/>
        <v>0</v>
      </c>
      <c r="D75" s="102">
        <f t="shared" si="19"/>
        <v>27374.595238095237</v>
      </c>
      <c r="E75" s="102">
        <f t="shared" si="19"/>
        <v>27374.595238095237</v>
      </c>
      <c r="F75" s="102">
        <f t="shared" si="19"/>
        <v>27374.595238095237</v>
      </c>
      <c r="G75" s="102">
        <f t="shared" si="19"/>
        <v>27374.595238095237</v>
      </c>
      <c r="H75" s="102">
        <f t="shared" si="19"/>
        <v>27374.595238095237</v>
      </c>
      <c r="I75" s="102">
        <f t="shared" si="19"/>
        <v>27374.595238095237</v>
      </c>
      <c r="J75" s="102">
        <f t="shared" si="19"/>
        <v>27374.595238095237</v>
      </c>
      <c r="K75" s="102">
        <f t="shared" si="19"/>
        <v>27374.595238095237</v>
      </c>
      <c r="L75" s="102">
        <f t="shared" si="19"/>
        <v>27374.595238095237</v>
      </c>
      <c r="M75" s="102">
        <f t="shared" si="19"/>
        <v>27374.595238095237</v>
      </c>
      <c r="N75" s="102">
        <f t="shared" si="19"/>
        <v>27374.595238095237</v>
      </c>
      <c r="O75" s="102">
        <f t="shared" si="19"/>
        <v>27374.595238095237</v>
      </c>
      <c r="P75" s="102">
        <f t="shared" si="19"/>
        <v>27374.595238095237</v>
      </c>
      <c r="Q75" s="102">
        <f t="shared" si="19"/>
        <v>27374.595238095237</v>
      </c>
      <c r="R75" s="102">
        <f t="shared" si="19"/>
        <v>27374.595238095237</v>
      </c>
      <c r="S75" s="102">
        <f t="shared" si="19"/>
        <v>27374.595238095237</v>
      </c>
      <c r="T75" s="102">
        <f t="shared" si="19"/>
        <v>27374.595238095237</v>
      </c>
      <c r="U75" s="102">
        <f t="shared" si="19"/>
        <v>27374.595238095237</v>
      </c>
      <c r="V75" s="102">
        <f t="shared" si="19"/>
        <v>27374.595238095237</v>
      </c>
      <c r="W75" s="102">
        <f t="shared" si="19"/>
        <v>27374.595238095237</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-394131.20584491891</v>
      </c>
      <c r="E77" s="109">
        <f>IF(SUM($B$70:E70)+SUM($B$77:D77)&gt;0,0,SUM($B$70:E70)-SUM($B$77:D77))</f>
        <v>-433276.39271877473</v>
      </c>
      <c r="F77" s="109">
        <f>IF(SUM($B$70:F70)+SUM($B$77:E77)&gt;0,0,SUM($B$70:F70)-SUM($B$77:E77))</f>
        <v>-476316.44827930583</v>
      </c>
      <c r="G77" s="109">
        <f>IF(SUM($B$70:G70)+SUM($B$77:F77)&gt;0,0,SUM($B$70:G70)-SUM($B$77:F77))</f>
        <v>-523644.40530080954</v>
      </c>
      <c r="H77" s="109">
        <f>IF(SUM($B$70:H70)+SUM($B$77:G77)&gt;0,0,SUM($B$70:H70)-SUM($B$77:G77))</f>
        <v>-575693.44005994592</v>
      </c>
      <c r="I77" s="109">
        <f>IF(SUM($B$70:I70)+SUM($B$77:H77)&gt;0,0,SUM($B$70:I70)-SUM($B$77:H77))</f>
        <v>-632941.01437109103</v>
      </c>
      <c r="J77" s="109">
        <f>IF(SUM($B$70:J70)+SUM($B$77:I77)&gt;0,0,SUM($B$70:J70)-SUM($B$77:I77))</f>
        <v>-695913.44858964253</v>
      </c>
      <c r="K77" s="109">
        <f>IF(SUM($B$70:K70)+SUM($B$77:J77)&gt;0,0,SUM($B$70:K70)-SUM($B$77:J77))</f>
        <v>-765190.97072906606</v>
      </c>
      <c r="L77" s="109">
        <f>IF(SUM($B$70:L70)+SUM($B$77:K77)&gt;0,0,SUM($B$70:L70)-SUM($B$77:K77))</f>
        <v>-841413.29159231484</v>
      </c>
      <c r="M77" s="109">
        <f>IF(SUM($B$70:M70)+SUM($B$77:L77)&gt;0,0,SUM($B$70:M70)-SUM($B$77:L77))</f>
        <v>-925285.76107607409</v>
      </c>
      <c r="N77" s="109">
        <f>IF(SUM($B$70:N70)+SUM($B$77:M77)&gt;0,0,SUM($B$70:N70)-SUM($B$77:M77))</f>
        <v>-1017586.1666203886</v>
      </c>
      <c r="O77" s="109">
        <f>IF(SUM($B$70:O70)+SUM($B$77:N77)&gt;0,0,SUM($B$70:O70)-SUM($B$77:N77))</f>
        <v>-1119172.2412057146</v>
      </c>
      <c r="P77" s="109">
        <f>IF(SUM($B$70:P70)+SUM($B$77:O77)&gt;0,0,SUM($B$70:P70)-SUM($B$77:O77))</f>
        <v>-1230989.9554096367</v>
      </c>
      <c r="Q77" s="109">
        <f>IF(SUM($B$70:Q70)+SUM($B$77:P77)&gt;0,0,SUM($B$70:Q70)-SUM($B$77:P77))</f>
        <v>-1354082.6758986823</v>
      </c>
      <c r="R77" s="109">
        <f>IF(SUM($B$70:R70)+SUM($B$77:Q77)&gt;0,0,SUM($B$70:R70)-SUM($B$77:Q77))</f>
        <v>-1489601.2814268507</v>
      </c>
      <c r="S77" s="109">
        <f>IF(SUM($B$70:S70)+SUM($B$77:R77)&gt;0,0,SUM($B$70:S70)-SUM($B$77:R77))</f>
        <v>-1638815.3370301928</v>
      </c>
      <c r="T77" s="109">
        <f>IF(SUM($B$70:T70)+SUM($B$77:S77)&gt;0,0,SUM($B$70:T70)-SUM($B$77:S77))</f>
        <v>-1803125.4377439059</v>
      </c>
      <c r="U77" s="109">
        <f>IF(SUM($B$70:U70)+SUM($B$77:T77)&gt;0,0,SUM($B$70:U70)-SUM($B$77:T77))</f>
        <v>-1984076.8449333515</v>
      </c>
      <c r="V77" s="109">
        <f>IF(SUM($B$70:V70)+SUM($B$77:U77)&gt;0,0,SUM($B$70:V70)-SUM($B$77:U77))</f>
        <v>-2183374.551343102</v>
      </c>
      <c r="W77" s="109">
        <f>IF(SUM($B$70:W70)+SUM($B$77:V77)&gt;0,0,SUM($B$70:W70)-SUM($B$77:V77))</f>
        <v>-2402899.9253612123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1590778.9069419843</v>
      </c>
      <c r="E82" s="106">
        <f t="shared" si="24"/>
        <v>1740908.5840198747</v>
      </c>
      <c r="F82" s="106">
        <f t="shared" si="24"/>
        <v>1911121.3719186606</v>
      </c>
      <c r="G82" s="106">
        <f t="shared" si="24"/>
        <v>2098289.2492741891</v>
      </c>
      <c r="H82" s="106">
        <f t="shared" si="24"/>
        <v>2304124.849441919</v>
      </c>
      <c r="I82" s="106">
        <f t="shared" si="24"/>
        <v>2530515.8769104937</v>
      </c>
      <c r="J82" s="106">
        <f t="shared" si="24"/>
        <v>2779543.183830997</v>
      </c>
      <c r="K82" s="106">
        <f t="shared" si="24"/>
        <v>3053500.7284282553</v>
      </c>
      <c r="L82" s="106">
        <f t="shared" si="24"/>
        <v>3354917.6125193397</v>
      </c>
      <c r="M82" s="106">
        <f t="shared" si="24"/>
        <v>3686582.4161441219</v>
      </c>
      <c r="N82" s="106">
        <f t="shared" si="24"/>
        <v>4051570.0702911015</v>
      </c>
      <c r="O82" s="106">
        <f t="shared" si="24"/>
        <v>4453271.5341118984</v>
      </c>
      <c r="P82" s="106">
        <f t="shared" si="24"/>
        <v>4895426.5711182915</v>
      </c>
      <c r="Q82" s="106">
        <f t="shared" si="24"/>
        <v>5382159.9499319121</v>
      </c>
      <c r="R82" s="106">
        <f t="shared" si="24"/>
        <v>5918021.4295250187</v>
      </c>
      <c r="S82" s="106">
        <f t="shared" si="24"/>
        <v>6508029.9269008012</v>
      </c>
      <c r="T82" s="106">
        <f t="shared" si="24"/>
        <v>7157722.3072004681</v>
      </c>
      <c r="U82" s="106">
        <f t="shared" si="24"/>
        <v>7873207.2827203879</v>
      </c>
      <c r="V82" s="106">
        <f t="shared" si="24"/>
        <v>8661224.9587492347</v>
      </c>
      <c r="W82" s="106">
        <f t="shared" si="24"/>
        <v>9529212.6210174952</v>
      </c>
    </row>
    <row r="83" spans="1:23" ht="12" customHeight="1" x14ac:dyDescent="0.25">
      <c r="A83" s="94" t="s">
        <v>248</v>
      </c>
      <c r="B83" s="106">
        <f>SUM($B$82:B82)</f>
        <v>0</v>
      </c>
      <c r="C83" s="106">
        <f>SUM(B82:C82)</f>
        <v>977375.2548747079</v>
      </c>
      <c r="D83" s="106">
        <f>SUM(B82:D82)</f>
        <v>2568154.161816692</v>
      </c>
      <c r="E83" s="106">
        <f>SUM($B$82:E82)</f>
        <v>4309062.7458365671</v>
      </c>
      <c r="F83" s="106">
        <f>SUM($B$82:F82)</f>
        <v>6220184.1177552277</v>
      </c>
      <c r="G83" s="106">
        <f>SUM($B$82:G82)</f>
        <v>8318473.3670294173</v>
      </c>
      <c r="H83" s="106">
        <f>SUM($B$82:H82)</f>
        <v>10622598.216471337</v>
      </c>
      <c r="I83" s="106">
        <f>SUM($B$82:I82)</f>
        <v>13153114.09338183</v>
      </c>
      <c r="J83" s="106">
        <f>SUM($B$82:J82)</f>
        <v>15932657.277212827</v>
      </c>
      <c r="K83" s="106">
        <f>SUM($B$82:K82)</f>
        <v>18986158.00564108</v>
      </c>
      <c r="L83" s="106">
        <f>SUM($B$82:L82)</f>
        <v>22341075.618160419</v>
      </c>
      <c r="M83" s="106">
        <f>SUM($B$82:M82)</f>
        <v>26027658.034304541</v>
      </c>
      <c r="N83" s="106">
        <f>SUM($B$82:N82)</f>
        <v>30079228.104595643</v>
      </c>
      <c r="O83" s="106">
        <f>SUM($B$82:O82)</f>
        <v>34532499.638707541</v>
      </c>
      <c r="P83" s="106">
        <f>SUM($B$82:P82)</f>
        <v>39427926.209825829</v>
      </c>
      <c r="Q83" s="106">
        <f>SUM($B$82:Q82)</f>
        <v>44810086.159757741</v>
      </c>
      <c r="R83" s="106">
        <f>SUM($B$82:R82)</f>
        <v>50728107.589282759</v>
      </c>
      <c r="S83" s="106">
        <f>SUM($B$82:S82)</f>
        <v>57236137.516183563</v>
      </c>
      <c r="T83" s="106">
        <f>SUM($B$82:T82)</f>
        <v>64393859.823384032</v>
      </c>
      <c r="U83" s="106">
        <f>SUM($B$82:U82)</f>
        <v>72267067.106104419</v>
      </c>
      <c r="V83" s="106">
        <f>SUM($B$82:V82)</f>
        <v>80928292.064853653</v>
      </c>
      <c r="W83" s="106">
        <f>SUM($B$82:W82)</f>
        <v>90457504.685871154</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1407768.9441964463</v>
      </c>
      <c r="E85" s="106">
        <f t="shared" si="26"/>
        <v>1363386.7836321366</v>
      </c>
      <c r="F85" s="106">
        <f t="shared" si="26"/>
        <v>1324502.9769406002</v>
      </c>
      <c r="G85" s="106">
        <f t="shared" si="26"/>
        <v>1286920.0926681603</v>
      </c>
      <c r="H85" s="106">
        <f t="shared" si="26"/>
        <v>1250586.6558178351</v>
      </c>
      <c r="I85" s="106">
        <f t="shared" si="26"/>
        <v>1215453.6596438305</v>
      </c>
      <c r="J85" s="106">
        <f t="shared" si="26"/>
        <v>1181474.4150394048</v>
      </c>
      <c r="K85" s="106">
        <f t="shared" si="26"/>
        <v>1148604.4117743608</v>
      </c>
      <c r="L85" s="106">
        <f t="shared" si="26"/>
        <v>1116801.190455588</v>
      </c>
      <c r="M85" s="106">
        <f t="shared" si="26"/>
        <v>1086024.2242027174</v>
      </c>
      <c r="N85" s="106">
        <f t="shared" si="26"/>
        <v>1056234.8091365539</v>
      </c>
      <c r="O85" s="106">
        <f t="shared" si="26"/>
        <v>1027395.9628718939</v>
      </c>
      <c r="P85" s="106">
        <f t="shared" si="26"/>
        <v>999472.33029002103</v>
      </c>
      <c r="Q85" s="106">
        <f t="shared" si="26"/>
        <v>972430.09594067174</v>
      </c>
      <c r="R85" s="106">
        <f t="shared" si="26"/>
        <v>946236.90248964645</v>
      </c>
      <c r="S85" s="106">
        <f t="shared" si="26"/>
        <v>920861.77468741499</v>
      </c>
      <c r="T85" s="106">
        <f t="shared" si="26"/>
        <v>896275.04838678858</v>
      </c>
      <c r="U85" s="106">
        <f t="shared" si="26"/>
        <v>872448.30418481375</v>
      </c>
      <c r="V85" s="106">
        <f t="shared" si="26"/>
        <v>849354.30530599714</v>
      </c>
      <c r="W85" s="106">
        <f t="shared" si="26"/>
        <v>826966.93938148418</v>
      </c>
    </row>
    <row r="86" spans="1:23" ht="21.75" customHeight="1" x14ac:dyDescent="0.25">
      <c r="A86" s="110" t="s">
        <v>251</v>
      </c>
      <c r="B86" s="106">
        <f>SUM(B85)</f>
        <v>0</v>
      </c>
      <c r="C86" s="106">
        <f t="shared" ref="C86:W86" si="27">C85+B86</f>
        <v>977375.2548747079</v>
      </c>
      <c r="D86" s="106">
        <f t="shared" si="27"/>
        <v>2385144.199071154</v>
      </c>
      <c r="E86" s="106">
        <f t="shared" si="27"/>
        <v>3748530.9827032909</v>
      </c>
      <c r="F86" s="106">
        <f t="shared" si="27"/>
        <v>5073033.9596438911</v>
      </c>
      <c r="G86" s="106">
        <f t="shared" si="27"/>
        <v>6359954.0523120519</v>
      </c>
      <c r="H86" s="106">
        <f t="shared" si="27"/>
        <v>7610540.7081298865</v>
      </c>
      <c r="I86" s="106">
        <f t="shared" si="27"/>
        <v>8825994.3677737173</v>
      </c>
      <c r="J86" s="106">
        <f t="shared" si="27"/>
        <v>10007468.782813122</v>
      </c>
      <c r="K86" s="106">
        <f t="shared" si="27"/>
        <v>11156073.194587484</v>
      </c>
      <c r="L86" s="106">
        <f t="shared" si="27"/>
        <v>12272874.385043072</v>
      </c>
      <c r="M86" s="106">
        <f t="shared" si="27"/>
        <v>13358898.609245788</v>
      </c>
      <c r="N86" s="106">
        <f t="shared" si="27"/>
        <v>14415133.418382343</v>
      </c>
      <c r="O86" s="106">
        <f t="shared" si="27"/>
        <v>15442529.381254237</v>
      </c>
      <c r="P86" s="106">
        <f t="shared" si="27"/>
        <v>16442001.711544259</v>
      </c>
      <c r="Q86" s="106">
        <f t="shared" si="27"/>
        <v>17414431.807484929</v>
      </c>
      <c r="R86" s="106">
        <f t="shared" si="27"/>
        <v>18360668.709974576</v>
      </c>
      <c r="S86" s="106">
        <f t="shared" si="27"/>
        <v>19281530.484661989</v>
      </c>
      <c r="T86" s="106">
        <f t="shared" si="27"/>
        <v>20177805.533048779</v>
      </c>
      <c r="U86" s="106">
        <f t="shared" si="27"/>
        <v>21050253.837233592</v>
      </c>
      <c r="V86" s="106">
        <f t="shared" si="27"/>
        <v>21899608.142539591</v>
      </c>
      <c r="W86" s="106">
        <f t="shared" si="27"/>
        <v>22726575.081921075</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O_Ч6_8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переносного прибора для испытания кабеля из сшитого полиэтилена МЕТЕРОН ИСП-30, 1шт.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t="s">
        <v>104</v>
      </c>
      <c r="F39" s="145" t="s">
        <v>104</v>
      </c>
      <c r="G39" s="146"/>
      <c r="H39" s="146"/>
      <c r="I39" s="146" t="s">
        <v>258</v>
      </c>
      <c r="J39" s="146" t="s">
        <v>258</v>
      </c>
    </row>
    <row r="40" spans="1:10" s="4" customFormat="1" x14ac:dyDescent="0.25">
      <c r="A40" s="139" t="s">
        <v>303</v>
      </c>
      <c r="B40" s="148" t="s">
        <v>304</v>
      </c>
      <c r="C40" s="145">
        <v>45557</v>
      </c>
      <c r="D40" s="145">
        <v>45557</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t="s">
        <v>104</v>
      </c>
      <c r="F42" s="145" t="s">
        <v>104</v>
      </c>
      <c r="G42" s="146"/>
      <c r="H42" s="146"/>
      <c r="I42" s="146" t="s">
        <v>258</v>
      </c>
      <c r="J42" s="146" t="s">
        <v>258</v>
      </c>
    </row>
    <row r="43" spans="1:10" s="4" customFormat="1" x14ac:dyDescent="0.25">
      <c r="A43" s="139" t="s">
        <v>308</v>
      </c>
      <c r="B43" s="148" t="s">
        <v>309</v>
      </c>
      <c r="C43" s="145">
        <v>45587</v>
      </c>
      <c r="D43" s="145">
        <v>45587</v>
      </c>
      <c r="E43" s="145" t="s">
        <v>104</v>
      </c>
      <c r="F43" s="145" t="s">
        <v>104</v>
      </c>
      <c r="G43" s="146"/>
      <c r="H43" s="146"/>
      <c r="I43" s="146" t="s">
        <v>258</v>
      </c>
      <c r="J43" s="146" t="s">
        <v>258</v>
      </c>
    </row>
    <row r="44" spans="1:10" s="4" customFormat="1" x14ac:dyDescent="0.25">
      <c r="A44" s="139" t="s">
        <v>310</v>
      </c>
      <c r="B44" s="148" t="s">
        <v>311</v>
      </c>
      <c r="C44" s="145">
        <v>45597</v>
      </c>
      <c r="D44" s="145">
        <v>45597</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104</v>
      </c>
      <c r="F49" s="145" t="s">
        <v>104</v>
      </c>
      <c r="G49" s="146"/>
      <c r="H49" s="146"/>
      <c r="I49" s="146" t="s">
        <v>258</v>
      </c>
      <c r="J49" s="146" t="s">
        <v>258</v>
      </c>
    </row>
    <row r="50" spans="1:10" s="4" customFormat="1" ht="78.75" x14ac:dyDescent="0.25">
      <c r="A50" s="139" t="s">
        <v>321</v>
      </c>
      <c r="B50" s="148" t="s">
        <v>322</v>
      </c>
      <c r="C50" s="145">
        <v>45641</v>
      </c>
      <c r="D50" s="145">
        <v>45641</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45565</v>
      </c>
      <c r="F53" s="145">
        <v>45565</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2024-10-29T06:55:15Z</dcterms:created>
  <dcterms:modified xsi:type="dcterms:W3CDTF">2025-03-31T05:47:21Z</dcterms:modified>
</cp:coreProperties>
</file>