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425" yWindow="142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79" i="8" s="1"/>
  <c r="B65" i="8"/>
  <c r="B75" i="8"/>
  <c r="B68" i="8"/>
  <c r="B76" i="8"/>
  <c r="B81" i="8"/>
  <c r="C65" i="8"/>
  <c r="C75" i="8"/>
  <c r="C68" i="8"/>
  <c r="C76" i="8"/>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c r="N81" i="8"/>
  <c r="O65" i="8"/>
  <c r="O75" i="8" s="1"/>
  <c r="O68" i="8"/>
  <c r="O76" i="8"/>
  <c r="O81" i="8"/>
  <c r="P65" i="8"/>
  <c r="P75" i="8"/>
  <c r="P68" i="8"/>
  <c r="P76" i="8" s="1"/>
  <c r="P81" i="8"/>
  <c r="Q65" i="8"/>
  <c r="Q75" i="8"/>
  <c r="Q68" i="8"/>
  <c r="Q76" i="8" s="1"/>
  <c r="Q81" i="8"/>
  <c r="R65" i="8"/>
  <c r="R75" i="8"/>
  <c r="R68" i="8"/>
  <c r="R76" i="8" s="1"/>
  <c r="R81" i="8"/>
  <c r="S63" i="8"/>
  <c r="S65" i="8"/>
  <c r="S75" i="8"/>
  <c r="S68" i="8"/>
  <c r="S76" i="8"/>
  <c r="S81" i="8"/>
  <c r="T63" i="8"/>
  <c r="T65" i="8"/>
  <c r="T75" i="8"/>
  <c r="T68" i="8"/>
  <c r="T76" i="8" s="1"/>
  <c r="T81" i="8"/>
  <c r="U63" i="8"/>
  <c r="U65" i="8"/>
  <c r="U75" i="8"/>
  <c r="U68" i="8"/>
  <c r="U76" i="8"/>
  <c r="U81" i="8"/>
  <c r="V63" i="8"/>
  <c r="V65" i="8"/>
  <c r="V75" i="8"/>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N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59" i="8" l="1"/>
  <c r="D48" i="8"/>
  <c r="D57" i="8" s="1"/>
  <c r="E47" i="8"/>
  <c r="D60" i="8"/>
  <c r="D61" i="8"/>
  <c r="D62" i="8"/>
  <c r="C48" i="8"/>
  <c r="C57" i="8" s="1"/>
  <c r="C78" i="8" s="1"/>
  <c r="C79" i="8"/>
  <c r="C64" i="8"/>
  <c r="C67" i="8" s="1"/>
  <c r="O66" i="8"/>
  <c r="P66" i="8" s="1"/>
  <c r="Q66" i="8" s="1"/>
  <c r="R66" i="8" s="1"/>
  <c r="S66" i="8" s="1"/>
  <c r="T66" i="8" s="1"/>
  <c r="U66" i="8" s="1"/>
  <c r="V66" i="8" s="1"/>
  <c r="W66" i="8" s="1"/>
  <c r="E60" i="8"/>
  <c r="B61" i="8"/>
  <c r="B58" i="8" s="1"/>
  <c r="B64" i="8" s="1"/>
  <c r="B67" i="8" s="1"/>
  <c r="E61" i="8" l="1"/>
  <c r="E62" i="8"/>
  <c r="E48" i="8"/>
  <c r="E57" i="8" s="1"/>
  <c r="E79" i="8" s="1"/>
  <c r="D58" i="8"/>
  <c r="D78" i="8" s="1"/>
  <c r="D79" i="8"/>
  <c r="D64" i="8"/>
  <c r="D67" i="8" s="1"/>
  <c r="F47" i="8"/>
  <c r="F48" i="8" s="1"/>
  <c r="F57" i="8" s="1"/>
  <c r="E59" i="8"/>
  <c r="B74" i="8"/>
  <c r="B69" i="8"/>
  <c r="B78" i="8"/>
  <c r="D74" i="8"/>
  <c r="D69" i="8"/>
  <c r="F62" i="8"/>
  <c r="G47" i="8"/>
  <c r="C74" i="8"/>
  <c r="C69" i="8"/>
  <c r="E78" i="8" l="1"/>
  <c r="E58" i="8"/>
  <c r="E64" i="8" s="1"/>
  <c r="E67" i="8" s="1"/>
  <c r="F61" i="8"/>
  <c r="F60" i="8"/>
  <c r="F59" i="8"/>
  <c r="C70" i="8"/>
  <c r="C71" i="8"/>
  <c r="D70" i="8"/>
  <c r="D71" i="8" s="1"/>
  <c r="F58" i="8"/>
  <c r="F64" i="8" s="1"/>
  <c r="F67" i="8" s="1"/>
  <c r="B70" i="8"/>
  <c r="B71" i="8"/>
  <c r="G59" i="8"/>
  <c r="G60" i="8"/>
  <c r="G61" i="8"/>
  <c r="H47" i="8"/>
  <c r="G62" i="8"/>
  <c r="G48" i="8"/>
  <c r="G57" i="8" s="1"/>
  <c r="F79" i="8"/>
  <c r="E74" i="8" l="1"/>
  <c r="E69" i="8"/>
  <c r="F78" i="8"/>
  <c r="F74" i="8"/>
  <c r="F69" i="8"/>
  <c r="B77" i="8"/>
  <c r="B82" i="8" s="1"/>
  <c r="G79" i="8"/>
  <c r="H60" i="8"/>
  <c r="H61" i="8"/>
  <c r="I47" i="8"/>
  <c r="H62" i="8"/>
  <c r="H48" i="8"/>
  <c r="H57" i="8" s="1"/>
  <c r="H59" i="8"/>
  <c r="H58" i="8" s="1"/>
  <c r="E70" i="8"/>
  <c r="G58" i="8"/>
  <c r="G78" i="8" s="1"/>
  <c r="G64" i="8" l="1"/>
  <c r="G67" i="8" s="1"/>
  <c r="F70" i="8"/>
  <c r="I61" i="8"/>
  <c r="J47" i="8"/>
  <c r="I62" i="8"/>
  <c r="I59" i="8"/>
  <c r="I60" i="8"/>
  <c r="I48" i="8"/>
  <c r="I57" i="8" s="1"/>
  <c r="H64" i="8"/>
  <c r="H67" i="8" s="1"/>
  <c r="H79" i="8"/>
  <c r="H78" i="8"/>
  <c r="C77" i="8"/>
  <c r="E71" i="8"/>
  <c r="B83" i="8"/>
  <c r="B87" i="8"/>
  <c r="H74" i="8" l="1"/>
  <c r="H69" i="8"/>
  <c r="B85" i="8"/>
  <c r="B86" i="8" s="1"/>
  <c r="C82" i="8"/>
  <c r="D77" i="8"/>
  <c r="I79" i="8"/>
  <c r="G74" i="8"/>
  <c r="G69" i="8"/>
  <c r="I58" i="8"/>
  <c r="I78" i="8" s="1"/>
  <c r="F71" i="8"/>
  <c r="J62" i="8"/>
  <c r="J59" i="8"/>
  <c r="J60" i="8"/>
  <c r="J61" i="8"/>
  <c r="K47" i="8"/>
  <c r="J48" i="8"/>
  <c r="J57" i="8" s="1"/>
  <c r="J64" i="8" l="1"/>
  <c r="J67" i="8" s="1"/>
  <c r="J79" i="8"/>
  <c r="J58" i="8"/>
  <c r="J78" i="8" s="1"/>
  <c r="D82" i="8"/>
  <c r="D85" i="8" s="1"/>
  <c r="E77" i="8"/>
  <c r="H70" i="8"/>
  <c r="H71" i="8" s="1"/>
  <c r="K59" i="8"/>
  <c r="K60" i="8"/>
  <c r="K61" i="8"/>
  <c r="L47" i="8"/>
  <c r="K62" i="8"/>
  <c r="K48" i="8"/>
  <c r="K57" i="8" s="1"/>
  <c r="I64" i="8"/>
  <c r="I67" i="8" s="1"/>
  <c r="C85" i="8"/>
  <c r="C86" i="8" s="1"/>
  <c r="C89" i="8" s="1"/>
  <c r="C83" i="8"/>
  <c r="C87" i="8"/>
  <c r="G70" i="8"/>
  <c r="G71" i="8" s="1"/>
  <c r="B89" i="8"/>
  <c r="D87" i="8" l="1"/>
  <c r="C88" i="8"/>
  <c r="B88" i="8"/>
  <c r="D83" i="8"/>
  <c r="D88" i="8" s="1"/>
  <c r="K79" i="8"/>
  <c r="E82" i="8"/>
  <c r="F77" i="8"/>
  <c r="F82" i="8" s="1"/>
  <c r="F85" i="8" s="1"/>
  <c r="G77" i="8"/>
  <c r="G82" i="8" s="1"/>
  <c r="G85" i="8" s="1"/>
  <c r="K58" i="8"/>
  <c r="K64" i="8" s="1"/>
  <c r="K67" i="8" s="1"/>
  <c r="D86" i="8"/>
  <c r="D89" i="8" s="1"/>
  <c r="J74" i="8"/>
  <c r="J69" i="8"/>
  <c r="I74" i="8"/>
  <c r="I69" i="8"/>
  <c r="L60" i="8"/>
  <c r="L61" i="8"/>
  <c r="M47" i="8"/>
  <c r="L62" i="8"/>
  <c r="L48" i="8"/>
  <c r="L57" i="8" s="1"/>
  <c r="L59" i="8"/>
  <c r="K74" i="8" l="1"/>
  <c r="K69" i="8"/>
  <c r="L79" i="8"/>
  <c r="K78" i="8"/>
  <c r="I70" i="8"/>
  <c r="I71" i="8"/>
  <c r="J70" i="8"/>
  <c r="J71" i="8"/>
  <c r="H77" i="8"/>
  <c r="H82" i="8" s="1"/>
  <c r="G87" i="8"/>
  <c r="M61" i="8"/>
  <c r="N47" i="8"/>
  <c r="M62" i="8"/>
  <c r="M59" i="8"/>
  <c r="M60" i="8"/>
  <c r="M48" i="8"/>
  <c r="M57" i="8" s="1"/>
  <c r="L58" i="8"/>
  <c r="L64" i="8" s="1"/>
  <c r="L67" i="8" s="1"/>
  <c r="E85" i="8"/>
  <c r="E86" i="8" s="1"/>
  <c r="E89" i="8" s="1"/>
  <c r="F87" i="8"/>
  <c r="E83" i="8"/>
  <c r="E88" i="8" s="1"/>
  <c r="F83" i="8"/>
  <c r="F88" i="8" s="1"/>
  <c r="H87" i="8"/>
  <c r="E87" i="8"/>
  <c r="G83" i="8"/>
  <c r="G88" i="8" s="1"/>
  <c r="L74" i="8" l="1"/>
  <c r="L69" i="8"/>
  <c r="M79" i="8"/>
  <c r="N62" i="8"/>
  <c r="N59" i="8"/>
  <c r="N60" i="8"/>
  <c r="N61" i="8"/>
  <c r="O47" i="8"/>
  <c r="N48" i="8"/>
  <c r="N57" i="8" s="1"/>
  <c r="H85" i="8"/>
  <c r="I77" i="8"/>
  <c r="I82" i="8" s="1"/>
  <c r="I87" i="8" s="1"/>
  <c r="L78" i="8"/>
  <c r="F86" i="8"/>
  <c r="K70" i="8"/>
  <c r="K71" i="8" s="1"/>
  <c r="M58" i="8"/>
  <c r="M78" i="8" s="1"/>
  <c r="H83" i="8"/>
  <c r="H88" i="8" s="1"/>
  <c r="N58" i="8" l="1"/>
  <c r="N64" i="8"/>
  <c r="N67" i="8" s="1"/>
  <c r="N79" i="8"/>
  <c r="N78" i="8"/>
  <c r="I85" i="8"/>
  <c r="I83" i="8"/>
  <c r="I88" i="8" s="1"/>
  <c r="O59" i="8"/>
  <c r="O60" i="8"/>
  <c r="O61" i="8"/>
  <c r="P47" i="8"/>
  <c r="O62" i="8"/>
  <c r="O48" i="8"/>
  <c r="O57" i="8" s="1"/>
  <c r="L70" i="8"/>
  <c r="F89" i="8"/>
  <c r="G86" i="8"/>
  <c r="G89" i="8" s="1"/>
  <c r="J77" i="8"/>
  <c r="J82" i="8" s="1"/>
  <c r="M64" i="8"/>
  <c r="M67" i="8" s="1"/>
  <c r="H86" i="8" l="1"/>
  <c r="H89" i="8" s="1"/>
  <c r="O58" i="8"/>
  <c r="O78" i="8" s="1"/>
  <c r="J83" i="8"/>
  <c r="J88" i="8" s="1"/>
  <c r="I86" i="8"/>
  <c r="I89" i="8" s="1"/>
  <c r="K77" i="8"/>
  <c r="K82" i="8" s="1"/>
  <c r="M69" i="8"/>
  <c r="M74" i="8"/>
  <c r="O64" i="8"/>
  <c r="O67" i="8" s="1"/>
  <c r="O79" i="8"/>
  <c r="N74" i="8"/>
  <c r="N69" i="8"/>
  <c r="J85" i="8"/>
  <c r="L71" i="8"/>
  <c r="P60" i="8"/>
  <c r="P61" i="8"/>
  <c r="Q47" i="8"/>
  <c r="P62" i="8"/>
  <c r="P48" i="8"/>
  <c r="P57" i="8" s="1"/>
  <c r="P59" i="8"/>
  <c r="K87" i="8"/>
  <c r="J87" i="8"/>
  <c r="P58" i="8" l="1"/>
  <c r="P78" i="8" s="1"/>
  <c r="M70" i="8"/>
  <c r="L77" i="8"/>
  <c r="L82" i="8" s="1"/>
  <c r="N70" i="8"/>
  <c r="N71" i="8"/>
  <c r="O74" i="8"/>
  <c r="O69" i="8"/>
  <c r="Q61" i="8"/>
  <c r="R47" i="8"/>
  <c r="Q62" i="8"/>
  <c r="Q59" i="8"/>
  <c r="Q60" i="8"/>
  <c r="Q48" i="8"/>
  <c r="Q57" i="8" s="1"/>
  <c r="P79" i="8"/>
  <c r="P64" i="8"/>
  <c r="P67" i="8" s="1"/>
  <c r="J86" i="8"/>
  <c r="J89" i="8" s="1"/>
  <c r="K85" i="8"/>
  <c r="K86" i="8" s="1"/>
  <c r="K89" i="8" s="1"/>
  <c r="K83" i="8"/>
  <c r="K88" i="8" s="1"/>
  <c r="M77" i="8" l="1"/>
  <c r="M82" i="8" s="1"/>
  <c r="M85" i="8" s="1"/>
  <c r="M86" i="8" s="1"/>
  <c r="M89" i="8" s="1"/>
  <c r="M71" i="8"/>
  <c r="R62" i="8"/>
  <c r="R59" i="8"/>
  <c r="R60" i="8"/>
  <c r="B29" i="8" s="1"/>
  <c r="R61" i="8"/>
  <c r="B32" i="8" s="1"/>
  <c r="R48" i="8"/>
  <c r="R57" i="8" s="1"/>
  <c r="S47" i="8"/>
  <c r="M83" i="8"/>
  <c r="M87" i="8"/>
  <c r="Q58" i="8"/>
  <c r="Q64" i="8" s="1"/>
  <c r="Q67" i="8" s="1"/>
  <c r="O70" i="8"/>
  <c r="L85" i="8"/>
  <c r="L86" i="8" s="1"/>
  <c r="L89" i="8" s="1"/>
  <c r="L83" i="8"/>
  <c r="L88" i="8" s="1"/>
  <c r="L87" i="8"/>
  <c r="Q79" i="8"/>
  <c r="Q78" i="8"/>
  <c r="P74" i="8"/>
  <c r="P69" i="8"/>
  <c r="N77" i="8" l="1"/>
  <c r="N82" i="8" s="1"/>
  <c r="Q74" i="8"/>
  <c r="Q69" i="8"/>
  <c r="R79" i="8"/>
  <c r="P70" i="8"/>
  <c r="O71" i="8"/>
  <c r="M88" i="8"/>
  <c r="S59" i="8"/>
  <c r="S48" i="8"/>
  <c r="S57" i="8" s="1"/>
  <c r="S61" i="8"/>
  <c r="S62" i="8"/>
  <c r="T47" i="8"/>
  <c r="S60" i="8"/>
  <c r="R58" i="8"/>
  <c r="B26" i="8" s="1"/>
  <c r="N85" i="8" l="1"/>
  <c r="N86" i="8" s="1"/>
  <c r="N89" i="8" s="1"/>
  <c r="N87" i="8"/>
  <c r="N83" i="8"/>
  <c r="N88" i="8" s="1"/>
  <c r="O77" i="8"/>
  <c r="O82" i="8" s="1"/>
  <c r="Q70" i="8"/>
  <c r="S79" i="8"/>
  <c r="S78" i="8"/>
  <c r="R64" i="8"/>
  <c r="R67" i="8" s="1"/>
  <c r="R78" i="8"/>
  <c r="T59" i="8"/>
  <c r="T48" i="8"/>
  <c r="T57" i="8" s="1"/>
  <c r="T61" i="8"/>
  <c r="T62" i="8"/>
  <c r="T60" i="8"/>
  <c r="U47" i="8"/>
  <c r="S58" i="8"/>
  <c r="S64" i="8" s="1"/>
  <c r="S67" i="8" s="1"/>
  <c r="P71" i="8"/>
  <c r="O85" i="8" l="1"/>
  <c r="O86" i="8" s="1"/>
  <c r="O89" i="8" s="1"/>
  <c r="O87" i="8"/>
  <c r="O83" i="8"/>
  <c r="O88" i="8" s="1"/>
  <c r="P77" i="8"/>
  <c r="P82" i="8" s="1"/>
  <c r="S74" i="8"/>
  <c r="S69" i="8"/>
  <c r="U59" i="8"/>
  <c r="U48" i="8"/>
  <c r="U57" i="8" s="1"/>
  <c r="U61" i="8"/>
  <c r="U62" i="8"/>
  <c r="U60" i="8"/>
  <c r="V47" i="8"/>
  <c r="T79" i="8"/>
  <c r="Q71" i="8"/>
  <c r="T58" i="8"/>
  <c r="T78" i="8" s="1"/>
  <c r="R69" i="8"/>
  <c r="R74" i="8"/>
  <c r="P87" i="8" l="1"/>
  <c r="P83" i="8"/>
  <c r="P88" i="8" s="1"/>
  <c r="P85" i="8"/>
  <c r="P86" i="8" s="1"/>
  <c r="P89" i="8" s="1"/>
  <c r="T64" i="8"/>
  <c r="T67" i="8" s="1"/>
  <c r="T74" i="8" s="1"/>
  <c r="Q77" i="8"/>
  <c r="Q82" i="8" s="1"/>
  <c r="Q85" i="8" s="1"/>
  <c r="Q86" i="8" s="1"/>
  <c r="Q89" i="8" s="1"/>
  <c r="V59" i="8"/>
  <c r="V48" i="8"/>
  <c r="V57" i="8" s="1"/>
  <c r="V61" i="8"/>
  <c r="V62" i="8"/>
  <c r="V60" i="8"/>
  <c r="W47" i="8"/>
  <c r="U79" i="8"/>
  <c r="R70" i="8"/>
  <c r="R71" i="8"/>
  <c r="T69" i="8"/>
  <c r="S70" i="8"/>
  <c r="U58" i="8"/>
  <c r="U78" i="8" s="1"/>
  <c r="Q87" i="8" l="1"/>
  <c r="Q83" i="8"/>
  <c r="Q88" i="8" s="1"/>
  <c r="R77" i="8"/>
  <c r="R82" i="8" s="1"/>
  <c r="T70" i="8"/>
  <c r="U64" i="8"/>
  <c r="U67" i="8" s="1"/>
  <c r="V58" i="8"/>
  <c r="R85" i="8"/>
  <c r="R86" i="8" s="1"/>
  <c r="R83" i="8"/>
  <c r="R88" i="8" s="1"/>
  <c r="R87" i="8"/>
  <c r="S71" i="8"/>
  <c r="W59" i="8"/>
  <c r="W48" i="8"/>
  <c r="W57" i="8" s="1"/>
  <c r="W61" i="8"/>
  <c r="W62" i="8"/>
  <c r="W60" i="8"/>
  <c r="V79" i="8"/>
  <c r="V64" i="8"/>
  <c r="V67" i="8" s="1"/>
  <c r="V78" i="8"/>
  <c r="S77" i="8" l="1"/>
  <c r="S82" i="8" s="1"/>
  <c r="U74" i="8"/>
  <c r="U69" i="8"/>
  <c r="V74" i="8"/>
  <c r="V69" i="8"/>
  <c r="W79" i="8"/>
  <c r="W78" i="8"/>
  <c r="T71" i="8"/>
  <c r="W58" i="8"/>
  <c r="W64" i="8" s="1"/>
  <c r="W67" i="8" s="1"/>
  <c r="G28" i="8"/>
  <c r="R89" i="8"/>
  <c r="S85" i="8" l="1"/>
  <c r="S86" i="8" s="1"/>
  <c r="S89" i="8" s="1"/>
  <c r="S83" i="8"/>
  <c r="S88" i="8" s="1"/>
  <c r="T77" i="8"/>
  <c r="T82" i="8" s="1"/>
  <c r="S87" i="8"/>
  <c r="W69" i="8"/>
  <c r="W74" i="8"/>
  <c r="V70" i="8"/>
  <c r="V71" i="8"/>
  <c r="U70" i="8"/>
  <c r="U77" i="8" s="1"/>
  <c r="U82" i="8" s="1"/>
  <c r="T83" i="8" l="1"/>
  <c r="T88" i="8" s="1"/>
  <c r="T87" i="8"/>
  <c r="T85" i="8"/>
  <c r="T86" i="8" s="1"/>
  <c r="T89" i="8" s="1"/>
  <c r="V77" i="8"/>
  <c r="V82" i="8" s="1"/>
  <c r="U71" i="8"/>
  <c r="U85" i="8"/>
  <c r="U86" i="8" s="1"/>
  <c r="U89" i="8" s="1"/>
  <c r="U83" i="8"/>
  <c r="U88" i="8" s="1"/>
  <c r="U87" i="8"/>
  <c r="W70" i="8"/>
  <c r="W71" i="8" s="1"/>
  <c r="V85" i="8" l="1"/>
  <c r="V86" i="8" s="1"/>
  <c r="V89" i="8" s="1"/>
  <c r="V83" i="8"/>
  <c r="V88" i="8" s="1"/>
  <c r="V87" i="8"/>
  <c r="W77" i="8"/>
  <c r="W82" i="8" s="1"/>
  <c r="W85" i="8" l="1"/>
  <c r="W86" i="8" s="1"/>
  <c r="W89" i="8" s="1"/>
  <c r="G27" i="8" s="1"/>
  <c r="W83" i="8"/>
  <c r="W88" i="8" s="1"/>
  <c r="G26" i="8" s="1"/>
  <c r="W87" i="8"/>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<sst xmlns="http://schemas.openxmlformats.org/spreadsheetml/2006/main" count="1110" uniqueCount="550">
  <si>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</si>
  <si>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</si>
  <si>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</si>
  <si>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</si>
  <si>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</si>
  <si>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</si>
  <si>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</si>
  <si>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</si>
  <si>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</si>
  <si>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</si>
  <si>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</si>
  <si>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</si>
  <si>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</si>
  <si>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</si>
  <si>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</si>
  <si>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</si>
  <si>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</si>
  <si>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</si>
  <si>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</si>
  <si>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</si>
  <si>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</si>
  <si>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</si>
  <si>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</si>
  <si>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</si>
  <si>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</si>
  <si>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</si>
  <si>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</si>
  <si>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</si>
  <si>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</si>
  <si>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</si>
  <si>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</si>
  <si>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</si>
  <si>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</si>
  <si>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</si>
  <si>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</si>
  <si>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</si>
  <si>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</si>
  <si>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</si>
  <si>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</si>
  <si>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</si>
  <si>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</si>
  <si>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</si>
  <si>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</si>
  <si>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</si>
  <si>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</si>
  <si>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</si>
  <si>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</si>
  <si>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</si>
  <si>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</si>
  <si>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</si>
  <si>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</si>
  <si>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</si>
  <si>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</si>
  <si>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</si>
  <si>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</si>
  <si>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</si>
  <si>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</si>
  <si>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</si>
  <si>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</si>
  <si>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</si>
  <si>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</si>
  <si>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</si>
  <si>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</si>
  <si>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</si>
  <si>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</si>
  <si>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</si>
  <si>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</si>
  <si>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</si>
  <si>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</si>
  <si>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</si>
  <si>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</si>
  <si>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</si>
  <si>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</si>
  <si>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</si>
  <si>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</si>
  <si>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</si>
  <si>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</si>
  <si>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</si>
  <si>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</si>
  <si>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</si>
  <si>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</si>
  <si>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</si>
  <si>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</si>
  <si>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</si>
  <si>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</si>
  <si>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</si>
  <si>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</si>
  <si>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</si>
  <si>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</si>
  <si>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</si>
  <si>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</si>
  <si>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</si>
  <si>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</si>
  <si>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</si>
  <si>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</si>
  <si>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</si>
  <si>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</si>
  <si>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</si>
  <si>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</si>
  <si>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</si>
  <si>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</si>
  <si>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</si>
  <si>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</si>
  <si>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</si>
  <si>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</si>
  <si>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</si>
  <si>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</si>
  <si>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</si>
  <si>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</si>
  <si>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</si>
  <si>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</si>
  <si>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</si>
  <si>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</si>
  <si>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</si>
  <si>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</si>
  <si>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</si>
  <si>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</si>
  <si>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</si>
  <si>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</si>
  <si>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</si>
  <si>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</si>
  <si>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</si>
  <si>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</si>
  <si>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</si>
  <si>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</si>
  <si>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</si>
  <si>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</si>
  <si>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</si>
  <si>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</si>
  <si>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</si>
  <si>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</si>
  <si>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</si>
  <si>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</si>
  <si>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</si>
  <si>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</si>
  <si>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</si>
  <si>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</si>
  <si>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</si>
  <si>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</si>
  <si>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</si>
  <si>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</si>
  <si>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</si>
  <si>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</si>
  <si>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</si>
  <si>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</si>
  <si>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</si>
  <si>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</si>
  <si>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</si>
  <si>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</si>
  <si>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</si>
  <si>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</si>
  <si>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</si>
  <si>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</si>
  <si>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</si>
  <si>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</si>
  <si>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</si>
  <si>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</si>
  <si>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</si>
  <si>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</si>
  <si>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</si>
  <si>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</si>
  <si>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</si>
  <si>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</si>
  <si>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</si>
  <si>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</si>
  <si>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</si>
  <si>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</si>
  <si>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</si>
  <si>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</si>
  <si>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</si>
  <si>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</si>
  <si>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</si>
  <si>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</si>
  <si>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</si>
  <si>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</si>
  <si>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</si>
  <si>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</si>
  <si>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</si>
  <si>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</si>
  <si>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</si>
  <si>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</si>
  <si>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</si>
  <si>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</si>
  <si>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</si>
  <si>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</si>
  <si>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</si>
  <si>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</si>
  <si>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</si>
  <si>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</si>
  <si>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</si>
  <si>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</si>
  <si>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</si>
  <si>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</si>
  <si>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</si>
  <si>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</si>
  <si>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</si>
  <si>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</si>
  <si>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</si>
  <si>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</si>
  <si>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</si>
  <si>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</si>
  <si>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</si>
  <si>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</si>
  <si>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</si>
  <si>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</si>
  <si>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</si>
  <si>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</si>
  <si>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</si>
  <si>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</si>
  <si>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</si>
  <si>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</si>
  <si>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</si>
  <si>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</si>
  <si>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</si>
  <si>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</si>
  <si>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</si>
  <si>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</si>
  <si>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</si>
  <si>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</si>
  <si>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</si>
  <si>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</si>
  <si>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</si>
  <si>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</si>
  <si>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</si>
  <si>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</si>
  <si>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</si>
  <si>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</si>
  <si>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</si>
  <si>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</si>
  <si>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</si>
  <si>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</si>
  <si>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</si>
  <si>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</si>
  <si>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</si>
  <si>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</si>
  <si>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</si>
  <si>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</si>
  <si>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</si>
  <si>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</si>
  <si>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</si>
  <si>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</si>
  <si>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</si>
  <si>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</si>
  <si>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</si>
  <si>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</si>
  <si>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</si>
  <si>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</si>
  <si>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</si>
  <si>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</si>
  <si>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</si>
  <si>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</si>
  <si>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</si>
  <si>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</si>
  <si>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</si>
  <si>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</si>
  <si>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</si>
  <si>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</si>
  <si>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</si>
  <si>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</si>
  <si>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</si>
  <si>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</si>
  <si>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</si>
  <si>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</si>
  <si>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</si>
  <si>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</si>
  <si>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</si>
  <si>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</si>
  <si>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</si>
  <si>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</si>
  <si>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</si>
  <si>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</si>
  <si>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</si>
  <si>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</si>
  <si>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</si>
  <si>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</si>
  <si>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</si>
  <si>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</si>
  <si>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</si>
  <si>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</si>
  <si>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</si>
  <si>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</si>
  <si>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</si>
  <si>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</si>
  <si>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</si>
  <si>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</si>
  <si>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</si>
  <si>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</si>
  <si>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</si>
  <si>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</si>
  <si>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</si>
  <si>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</si>
  <si>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</si>
  <si>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</si>
  <si>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</si>
  <si>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</si>
  <si>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</si>
  <si>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</si>
  <si>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</si>
  <si>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</si>
  <si>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</si>
  <si>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</si>
  <si>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</si>
  <si>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</si>
  <si>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</si>
  <si>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</si>
  <si>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</si>
  <si>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</si>
  <si>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</si>
  <si>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</si>
  <si>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</si>
  <si>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</si>
  <si>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</si>
  <si>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</si>
  <si>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</si>
  <si>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</si>
  <si>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</si>
  <si>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</si>
  <si>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</si>
  <si>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</si>
  <si>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</si>
  <si>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</si>
  <si>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</si>
  <si>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</si>
  <si>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</si>
  <si>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</si>
  <si>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</si>
  <si>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</si>
  <si>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</si>
  <si>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</si>
  <si>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</si>
  <si>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</si>
  <si>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</si>
  <si>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</si>
  <si>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</si>
  <si>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</si>
  <si>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</si>
  <si>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</si>
  <si>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</si>
  <si>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</si>
  <si>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</si>
  <si>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</si>
  <si>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</si>
  <si>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</si>
  <si>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</si>
  <si>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</si>
  <si>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</si>
  <si>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</si>
  <si>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</si>
  <si>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</si>
  <si>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</si>
  <si>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</si>
  <si>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</si>
  <si>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</si>
  <si>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</si>
  <si>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</si>
  <si>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</si>
  <si>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</si>
  <si>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</si>
  <si>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</si>
  <si>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</si>
  <si>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</si>
  <si>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</si>
  <si>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</si>
  <si>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</si>
  <si>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</si>
  <si>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</si>
  <si>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</si>
  <si>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</si>
  <si>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</si>
  <si>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</si>
  <si>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</si>
  <si>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</si>
  <si>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</si>
  <si>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</si>
  <si>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</si>
  <si>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</si>
  <si>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</si>
  <si>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</si>
  <si>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</si>
  <si>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</si>
  <si>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</si>
  <si>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</si>
  <si>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</si>
  <si>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</si>
  <si>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</si>
  <si>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</si>
  <si>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</si>
  <si>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</si>
  <si>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</si>
  <si>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</si>
  <si>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</si>
  <si>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</si>
  <si>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</si>
  <si>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</si>
  <si>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</si>
  <si>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</si>
  <si>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</si>
  <si>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</si>
  <si>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</si>
  <si>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</si>
  <si>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</si>
  <si>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</si>
  <si>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</si>
  <si>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</si>
  <si>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</si>
  <si>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</si>
  <si>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</si>
  <si>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</si>
  <si>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</si>
  <si>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</si>
  <si>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</si>
  <si>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</si>
  <si>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</si>
  <si>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</si>
  <si>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</si>
  <si>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</si>
  <si>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</si>
  <si>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</si>
  <si>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</si>
  <si>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</si>
  <si>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</si>
  <si>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</si>
  <si>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</si>
  <si>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</si>
  <si>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</si>
  <si>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</si>
  <si>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</si>
  <si>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</si>
  <si>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</si>
  <si>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</si>
  <si>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</si>
  <si>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</si>
  <si>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</si>
  <si>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</si>
  <si>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</si>
  <si>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</si>
  <si>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</si>
  <si>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</si>
  <si>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</si>
  <si>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</si>
  <si>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</si>
  <si>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</si>
  <si>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</si>
  <si>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</si>
  <si>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</si>
  <si>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</si>
  <si>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</si>
  <si>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</si>
  <si>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</si>
  <si>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</si>
  <si>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</si>
  <si>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</si>
  <si>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</si>
  <si>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</si>
  <si>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</si>
  <si>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</si>
  <si>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</si>
  <si>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</si>
  <si>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</si>
  <si>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</si>
  <si>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</si>
  <si>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</si>
  <si>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</si>
  <si>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</si>
  <si>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</si>
  <si>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</si>
  <si>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</si>
  <si>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</si>
  <si>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</si>
  <si>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</si>
  <si>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</si>
  <si>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</si>
  <si>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</si>
  <si>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</si>
  <si>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</si>
  <si>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</si>
  <si>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</si>
  <si>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</si>
  <si>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</si>
  <si>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</si>
  <si>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</si>
  <si>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</si>
  <si>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</si>
  <si>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</si>
  <si>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</si>
  <si>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</si>
  <si>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</si>
  <si>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</si>
  <si>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</si>
  <si>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</si>
  <si>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</si>
  <si>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</si>
  <si>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</si>
  <si>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</si>
  <si>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</si>
  <si>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</si>
  <si>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</si>
  <si>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</si>
  <si>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</si>
  <si>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</si>
  <si>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</si>
  <si>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</si>
  <si>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</si>
  <si>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</si>
  <si>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</si>
  <si>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</si>
  <si>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</si>
  <si>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</si>
  <si>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</si>
  <si>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</si>
  <si>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</si>
  <si>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</si>
  <si>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</si>
  <si>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</si>
  <si>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</si>
  <si>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</si>
  <si>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</si>
  <si>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</si>
  <si>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</si>
  <si>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</si>
  <si>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</si>
  <si>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</si>
  <si>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</si>
  <si>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</si>
  <si>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</si>
  <si>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БКМ - 3 шт</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</si>
  <si>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</si>
  <si>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</si>
  <si>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</si>
  <si>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</si>
  <si>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</si>
  <si>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</si>
  <si>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</si>
  <si>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</si>
  <si>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</si>
  <si>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</si>
  <si>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</si>
  <si>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</si>
  <si>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</si>
  <si>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</si>
  <si>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</si>
  <si>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</si>
  <si>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</si>
  <si>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</si>
  <si>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</si>
  <si>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</si>
  <si>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4,32 млн руб с НДС</t>
  </si>
  <si>
    <t>3,6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</si>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</sst>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2633400.9031630787</c:v>
                </c:pt>
                <c:pt idx="3">
                  <c:v>4439556.2285293397</c:v>
                </c:pt>
                <c:pt idx="4">
                  <c:v>6415924.3417943865</c:v>
                </c:pt>
                <c:pt idx="5">
                  <c:v>8579460.3324149624</c:v>
                </c:pt>
                <c:pt idx="6">
                  <c:v>10948831.923203267</c:v>
                </c:pt>
                <c:pt idx="7">
                  <c:v>13544594.541460147</c:v>
                </c:pt>
                <c:pt idx="8">
                  <c:v>16389384.466637531</c:v>
                </c:pt>
                <c:pt idx="9">
                  <c:v>19508131.936412174</c:v>
                </c:pt>
                <c:pt idx="10">
                  <c:v>22928296.290277898</c:v>
                </c:pt>
                <c:pt idx="11">
                  <c:v>26680125.447768405</c:v>
                </c:pt>
                <c:pt idx="12">
                  <c:v>30796942.259405892</c:v>
                </c:pt>
                <c:pt idx="13">
                  <c:v>35315460.53486418</c:v>
                </c:pt>
                <c:pt idx="14">
                  <c:v>40276133.847328857</c:v>
                </c:pt>
                <c:pt idx="15">
                  <c:v>45723540.53860715</c:v>
                </c:pt>
                <c:pt idx="16">
                  <c:v>51706808.709478557</c:v>
                </c:pt>
              </c:numCache>
            </c:numRef>
          </c:val>
          <c:smooth val="0"/>
          <c:extLst>
            <c:ext xmlns:c16="http://schemas.microsoft.com/office/drawing/2014/chart" uri="{C3380CC4-5D6E-409C-BE32-E72D297353CC}">
              <c16:uniqueId val="{00000000-4548-406B-8AEF-C2EEA799260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1465509.423264045</c:v>
                </c:pt>
                <c:pt idx="3">
                  <c:v>1414484.5527185071</c:v>
                </c:pt>
                <c:pt idx="4">
                  <c:v>1369722.2416188044</c:v>
                </c:pt>
                <c:pt idx="5">
                  <c:v>1326937.1410559516</c:v>
                </c:pt>
                <c:pt idx="6">
                  <c:v>1285999.9729751723</c:v>
                </c:pt>
                <c:pt idx="7">
                  <c:v>1246792.8783671379</c:v>
                </c:pt>
                <c:pt idx="8">
                  <c:v>1209208.2369184378</c:v>
                </c:pt>
                <c:pt idx="9">
                  <c:v>1173147.6169770451</c:v>
                </c:pt>
                <c:pt idx="10">
                  <c:v>1138520.8410774325</c:v>
                </c:pt>
                <c:pt idx="11">
                  <c:v>1105245.153956562</c:v>
                </c:pt>
                <c:pt idx="12">
                  <c:v>1073244.4814850888</c:v>
                </c:pt>
                <c:pt idx="13">
                  <c:v>1042448.7702599779</c:v>
                </c:pt>
                <c:pt idx="14">
                  <c:v>1012793.3987750512</c:v>
                </c:pt>
                <c:pt idx="15">
                  <c:v>984218.6521221142</c:v>
                </c:pt>
                <c:pt idx="16">
                  <c:v>956669.25309269316</c:v>
                </c:pt>
              </c:numCache>
            </c:numRef>
          </c:val>
          <c:smooth val="0"/>
          <c:extLst>
            <c:ext xmlns:c16="http://schemas.microsoft.com/office/drawing/2014/chart" uri="{C3380CC4-5D6E-409C-BE32-E72D297353CC}">
              <c16:uniqueId val="{00000001-4548-406B-8AEF-C2EEA799260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БКМ - 3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8.9942399999999996</v>
      </c>
      <c r="D24" s="196">
        <v>4.32</v>
      </c>
      <c r="E24" s="196">
        <v>4.32</v>
      </c>
      <c r="F24" s="197">
        <v>4.32</v>
      </c>
      <c r="G24" s="196">
        <v>0</v>
      </c>
      <c r="H24" s="196">
        <v>0</v>
      </c>
      <c r="I24" s="196">
        <v>0</v>
      </c>
      <c r="J24" s="196">
        <v>4.32</v>
      </c>
      <c r="K24" s="196">
        <v>4</v>
      </c>
      <c r="L24" s="196">
        <v>8.9942399999999996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8.9942399999999996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8.9942399999999996</v>
      </c>
      <c r="D27" s="26">
        <v>4.32</v>
      </c>
      <c r="E27" s="26">
        <v>4.32</v>
      </c>
      <c r="F27" s="203">
        <v>4.32</v>
      </c>
      <c r="G27" s="26">
        <v>0</v>
      </c>
      <c r="H27" s="26">
        <v>0</v>
      </c>
      <c r="I27" s="26">
        <v>0</v>
      </c>
      <c r="J27" s="26">
        <v>4.32</v>
      </c>
      <c r="K27" s="26">
        <v>4</v>
      </c>
      <c r="L27" s="26">
        <v>8.9942399999999996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8.9942399999999996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11.0952</v>
      </c>
      <c r="E30" s="200">
        <v>11.0952</v>
      </c>
      <c r="F30" s="200">
        <v>11.0952</v>
      </c>
      <c r="G30" s="200">
        <v>0</v>
      </c>
      <c r="H30" s="200">
        <v>0</v>
      </c>
      <c r="I30" s="200">
        <v>0</v>
      </c>
      <c r="J30" s="200">
        <v>3.6</v>
      </c>
      <c r="K30" s="200">
        <v>4</v>
      </c>
      <c r="L30" s="200">
        <v>7.4951999999999996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7.4951999999999996</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11.0952</v>
      </c>
      <c r="E33" s="26">
        <v>11.0952</v>
      </c>
      <c r="F33" s="26">
        <v>11.0952</v>
      </c>
      <c r="G33" s="200">
        <v>0</v>
      </c>
      <c r="H33" s="26">
        <v>0</v>
      </c>
      <c r="I33" s="26">
        <v>0</v>
      </c>
      <c r="J33" s="200">
        <v>3.6</v>
      </c>
      <c r="K33" s="26">
        <v>4</v>
      </c>
      <c r="L33" s="26">
        <v>7.4951999999999996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7.4951999999999996</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2</v>
      </c>
      <c r="D44" s="215">
        <v>1</v>
      </c>
      <c r="E44" s="215">
        <v>1</v>
      </c>
      <c r="F44" s="215">
        <v>1</v>
      </c>
      <c r="G44" s="215">
        <v>0</v>
      </c>
      <c r="H44" s="215">
        <v>0</v>
      </c>
      <c r="I44" s="215">
        <v>0</v>
      </c>
      <c r="J44" s="215">
        <v>1</v>
      </c>
      <c r="K44" s="215">
        <v>4</v>
      </c>
      <c r="L44" s="215">
        <v>2</v>
      </c>
      <c r="M44" s="215">
        <v>4</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7</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2</v>
      </c>
      <c r="D54" s="200">
        <v>1</v>
      </c>
      <c r="E54" s="200">
        <v>1</v>
      </c>
      <c r="F54" s="200">
        <v>1</v>
      </c>
      <c r="G54" s="200">
        <v>0</v>
      </c>
      <c r="H54" s="200">
        <v>0</v>
      </c>
      <c r="I54" s="200">
        <v>0</v>
      </c>
      <c r="J54" s="200">
        <v>1</v>
      </c>
      <c r="K54" s="200">
        <v>4</v>
      </c>
      <c r="L54" s="200">
        <v>2</v>
      </c>
      <c r="M54" s="200">
        <v>4</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7</v>
      </c>
      <c r="AG54" s="200">
        <v>0</v>
      </c>
    </row>
    <row r="55" spans="1:33" s="7" customFormat="1" ht="35.25" customHeight="1" x14ac:dyDescent="0.25">
      <c r="A55" s="141" t="s">
        <v>21</v>
      </c>
      <c r="B55" s="208" t="s">
        <v>395</v>
      </c>
      <c r="C55" s="200">
        <v>0</v>
      </c>
      <c r="D55" s="200">
        <v>11.0952</v>
      </c>
      <c r="E55" s="200">
        <v>11.0952</v>
      </c>
      <c r="F55" s="200">
        <v>11.0952</v>
      </c>
      <c r="G55" s="200">
        <v>0</v>
      </c>
      <c r="H55" s="200">
        <v>0</v>
      </c>
      <c r="I55" s="200">
        <v>0</v>
      </c>
      <c r="J55" s="200">
        <v>3.6</v>
      </c>
      <c r="K55" s="200">
        <v>4</v>
      </c>
      <c r="L55" s="200">
        <v>7.4951999999999996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7.4951999999999996</v>
      </c>
      <c r="AG55" s="200">
        <v>0</v>
      </c>
    </row>
    <row r="56" spans="1:33" x14ac:dyDescent="0.25">
      <c r="A56" s="146" t="s">
        <v>396</v>
      </c>
      <c r="B56" s="202" t="s">
        <v>397</v>
      </c>
      <c r="C56" s="26">
        <v>0</v>
      </c>
      <c r="D56" s="26">
        <v>11.0952</v>
      </c>
      <c r="E56" s="26">
        <v>11.0952</v>
      </c>
      <c r="F56" s="26">
        <v>11.0952</v>
      </c>
      <c r="G56" s="26">
        <v>0</v>
      </c>
      <c r="H56" s="26">
        <v>0</v>
      </c>
      <c r="I56" s="26">
        <v>0</v>
      </c>
      <c r="J56" s="26">
        <v>3.6</v>
      </c>
      <c r="K56" s="26">
        <v>4</v>
      </c>
      <c r="L56" s="26">
        <v>7.4951999999999996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7.4951999999999996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2</v>
      </c>
      <c r="D63" s="26">
        <v>1</v>
      </c>
      <c r="E63" s="26">
        <v>1</v>
      </c>
      <c r="F63" s="26">
        <v>1</v>
      </c>
      <c r="G63" s="26">
        <v>0</v>
      </c>
      <c r="H63" s="26">
        <v>0</v>
      </c>
      <c r="I63" s="26">
        <v>0</v>
      </c>
      <c r="J63" s="26">
        <v>1</v>
      </c>
      <c r="K63" s="26">
        <v>4</v>
      </c>
      <c r="L63" s="26">
        <v>2</v>
      </c>
      <c r="M63" s="26">
        <v>4</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7</v>
      </c>
      <c r="AG63" s="200">
        <v>0</v>
      </c>
    </row>
    <row r="64" spans="1:33" s="7" customFormat="1" ht="36.75" customHeight="1" x14ac:dyDescent="0.25">
      <c r="A64" s="141" t="s">
        <v>23</v>
      </c>
      <c r="B64" s="220" t="s">
        <v>409</v>
      </c>
      <c r="C64" s="221">
        <v>0</v>
      </c>
      <c r="D64" s="221">
        <v>11.0952</v>
      </c>
      <c r="E64" s="221">
        <v>11.0952</v>
      </c>
      <c r="F64" s="221">
        <v>11.0952</v>
      </c>
      <c r="G64" s="221">
        <v>0</v>
      </c>
      <c r="H64" s="221">
        <v>0</v>
      </c>
      <c r="I64" s="221">
        <v>0</v>
      </c>
      <c r="J64" s="221">
        <v>3.6</v>
      </c>
      <c r="K64" s="221">
        <v>4</v>
      </c>
      <c r="L64" s="221">
        <v>7.4951999999999996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7.4951999999999996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БКМ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3</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БКМ - 3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527</v>
      </c>
    </row>
    <row r="27" spans="1:2" s="134" customFormat="1" ht="29.25" thickBot="1" x14ac:dyDescent="0.3">
      <c r="A27" s="171" t="s">
        <v>474</v>
      </c>
      <c r="B27" s="168" t="s">
        <v>547</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БКМ - 3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БКМ - 3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БКМ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БКМ - 3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БКМ - 3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БКМ - 3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БКМ - 3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12376290.568950985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18782317.869538732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353608.30197002814</v>
      </c>
      <c r="E65" s="109">
        <f t="shared" si="10"/>
        <v>353608.30197002814</v>
      </c>
      <c r="F65" s="109">
        <f t="shared" si="10"/>
        <v>353608.30197002814</v>
      </c>
      <c r="G65" s="109">
        <f t="shared" si="10"/>
        <v>353608.30197002814</v>
      </c>
      <c r="H65" s="109">
        <f t="shared" si="10"/>
        <v>353608.30197002814</v>
      </c>
      <c r="I65" s="109">
        <f t="shared" si="10"/>
        <v>353608.30197002814</v>
      </c>
      <c r="J65" s="109">
        <f t="shared" si="10"/>
        <v>353608.30197002814</v>
      </c>
      <c r="K65" s="109">
        <f t="shared" si="10"/>
        <v>353608.30197002814</v>
      </c>
      <c r="L65" s="109">
        <f t="shared" si="10"/>
        <v>353608.30197002814</v>
      </c>
      <c r="M65" s="109">
        <f t="shared" si="10"/>
        <v>353608.30197002814</v>
      </c>
      <c r="N65" s="109">
        <f t="shared" si="10"/>
        <v>353608.30197002814</v>
      </c>
      <c r="O65" s="109">
        <f t="shared" si="10"/>
        <v>353608.30197002814</v>
      </c>
      <c r="P65" s="109">
        <f t="shared" si="10"/>
        <v>353608.30197002814</v>
      </c>
      <c r="Q65" s="109">
        <f t="shared" si="10"/>
        <v>353608.30197002814</v>
      </c>
      <c r="R65" s="109">
        <f t="shared" si="10"/>
        <v>353608.30197002814</v>
      </c>
      <c r="S65" s="109">
        <f t="shared" si="10"/>
        <v>353608.30197002814</v>
      </c>
      <c r="T65" s="109">
        <f t="shared" si="10"/>
        <v>353608.30197002814</v>
      </c>
      <c r="U65" s="109">
        <f t="shared" si="10"/>
        <v>353608.30197002814</v>
      </c>
      <c r="V65" s="109">
        <f t="shared" si="10"/>
        <v>353608.30197002814</v>
      </c>
      <c r="W65" s="109">
        <f t="shared" si="10"/>
        <v>353608.30197002814</v>
      </c>
    </row>
    <row r="66" spans="1:23" ht="11.25" customHeight="1" x14ac:dyDescent="0.25">
      <c r="A66" s="74" t="s">
        <v>237</v>
      </c>
      <c r="B66" s="109">
        <f>IF(AND(B45&gt;$B$92,B45&lt;=$B$92+$B$27),B65,0)</f>
        <v>0</v>
      </c>
      <c r="C66" s="109">
        <f t="shared" ref="C66:W66" si="11">IF(AND(C45&gt;$B$92,C45&lt;=$B$92+$B$27),C65+B66,0)</f>
        <v>0</v>
      </c>
      <c r="D66" s="109">
        <f t="shared" si="11"/>
        <v>353608.30197002814</v>
      </c>
      <c r="E66" s="109">
        <f t="shared" si="11"/>
        <v>707216.60394005629</v>
      </c>
      <c r="F66" s="109">
        <f t="shared" si="11"/>
        <v>1060824.9059100845</v>
      </c>
      <c r="G66" s="109">
        <f t="shared" si="11"/>
        <v>1414433.2078801126</v>
      </c>
      <c r="H66" s="109">
        <f t="shared" si="11"/>
        <v>1768041.5098501407</v>
      </c>
      <c r="I66" s="109">
        <f t="shared" si="11"/>
        <v>2121649.811820169</v>
      </c>
      <c r="J66" s="109">
        <f t="shared" si="11"/>
        <v>2475258.1137901973</v>
      </c>
      <c r="K66" s="109">
        <f t="shared" si="11"/>
        <v>2828866.4157602256</v>
      </c>
      <c r="L66" s="109">
        <f t="shared" si="11"/>
        <v>3182474.7177302539</v>
      </c>
      <c r="M66" s="109">
        <f t="shared" si="11"/>
        <v>3536083.0197002823</v>
      </c>
      <c r="N66" s="109">
        <f t="shared" si="11"/>
        <v>3889691.3216703106</v>
      </c>
      <c r="O66" s="109">
        <f t="shared" si="11"/>
        <v>4243299.6236403389</v>
      </c>
      <c r="P66" s="109">
        <f t="shared" si="11"/>
        <v>4596907.9256103672</v>
      </c>
      <c r="Q66" s="109">
        <f t="shared" si="11"/>
        <v>4950516.2275803955</v>
      </c>
      <c r="R66" s="109">
        <f t="shared" si="11"/>
        <v>5304124.5295504238</v>
      </c>
      <c r="S66" s="109">
        <f t="shared" si="11"/>
        <v>5657732.8315204522</v>
      </c>
      <c r="T66" s="109">
        <f t="shared" si="11"/>
        <v>6011341.1334904805</v>
      </c>
      <c r="U66" s="109">
        <f t="shared" si="11"/>
        <v>6364949.4354605088</v>
      </c>
      <c r="V66" s="109">
        <f t="shared" si="11"/>
        <v>6718557.7374305371</v>
      </c>
      <c r="W66" s="109">
        <f t="shared" si="11"/>
        <v>7072166.0394005654</v>
      </c>
    </row>
    <row r="67" spans="1:23" ht="25.5" customHeight="1" x14ac:dyDescent="0.25">
      <c r="A67" s="110" t="s">
        <v>238</v>
      </c>
      <c r="B67" s="106">
        <f t="shared" ref="B67:W67" si="12">B64-B65</f>
        <v>0</v>
      </c>
      <c r="C67" s="106">
        <f t="shared" si="12"/>
        <v>1867174.4212495829</v>
      </c>
      <c r="D67" s="106">
        <f>D64-D65</f>
        <v>1644422.3224926619</v>
      </c>
      <c r="E67" s="106">
        <f t="shared" si="12"/>
        <v>1840148.2568619412</v>
      </c>
      <c r="F67" s="106">
        <f t="shared" si="12"/>
        <v>2055348.5346645957</v>
      </c>
      <c r="G67" s="106">
        <f t="shared" si="12"/>
        <v>2291988.319772114</v>
      </c>
      <c r="H67" s="106">
        <f t="shared" si="12"/>
        <v>2552233.4935677969</v>
      </c>
      <c r="I67" s="106">
        <f t="shared" si="12"/>
        <v>2838471.3651235206</v>
      </c>
      <c r="J67" s="106">
        <f t="shared" si="12"/>
        <v>3153333.536216279</v>
      </c>
      <c r="K67" s="106">
        <f t="shared" si="12"/>
        <v>3499721.1469133967</v>
      </c>
      <c r="L67" s="106">
        <f t="shared" si="12"/>
        <v>3880832.7512296429</v>
      </c>
      <c r="M67" s="106">
        <f t="shared" si="12"/>
        <v>4300195.0986484392</v>
      </c>
      <c r="N67" s="106">
        <f t="shared" si="12"/>
        <v>4761697.1263700109</v>
      </c>
      <c r="O67" s="106">
        <f t="shared" si="12"/>
        <v>5269627.49929664</v>
      </c>
      <c r="P67" s="106">
        <f t="shared" si="12"/>
        <v>5828716.0703162532</v>
      </c>
      <c r="Q67" s="106">
        <f t="shared" si="12"/>
        <v>6444179.6727614803</v>
      </c>
      <c r="R67" s="106">
        <f t="shared" si="12"/>
        <v>7121772.7004023166</v>
      </c>
      <c r="S67" s="106">
        <f t="shared" si="12"/>
        <v>7867842.9784190292</v>
      </c>
      <c r="T67" s="106">
        <f t="shared" si="12"/>
        <v>8689393.4819875956</v>
      </c>
      <c r="U67" s="106">
        <f t="shared" si="12"/>
        <v>9594150.5179348271</v>
      </c>
      <c r="V67" s="106">
        <f t="shared" si="12"/>
        <v>10590639.049983576</v>
      </c>
      <c r="W67" s="106">
        <f t="shared" si="12"/>
        <v>11688265.920074128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1644422.3224926619</v>
      </c>
      <c r="E69" s="105">
        <f>E67+E68</f>
        <v>1840148.2568619412</v>
      </c>
      <c r="F69" s="105">
        <f t="shared" ref="F69:W69" si="14">F67-F68</f>
        <v>2055348.5346645957</v>
      </c>
      <c r="G69" s="105">
        <f t="shared" si="14"/>
        <v>2291988.319772114</v>
      </c>
      <c r="H69" s="105">
        <f t="shared" si="14"/>
        <v>2552233.4935677969</v>
      </c>
      <c r="I69" s="105">
        <f t="shared" si="14"/>
        <v>2838471.3651235206</v>
      </c>
      <c r="J69" s="105">
        <f t="shared" si="14"/>
        <v>3153333.536216279</v>
      </c>
      <c r="K69" s="105">
        <f t="shared" si="14"/>
        <v>3499721.1469133967</v>
      </c>
      <c r="L69" s="105">
        <f t="shared" si="14"/>
        <v>3880832.7512296429</v>
      </c>
      <c r="M69" s="105">
        <f t="shared" si="14"/>
        <v>4300195.0986484392</v>
      </c>
      <c r="N69" s="105">
        <f t="shared" si="14"/>
        <v>4761697.1263700109</v>
      </c>
      <c r="O69" s="105">
        <f t="shared" si="14"/>
        <v>5269627.49929664</v>
      </c>
      <c r="P69" s="105">
        <f t="shared" si="14"/>
        <v>5828716.0703162532</v>
      </c>
      <c r="Q69" s="105">
        <f t="shared" si="14"/>
        <v>6444179.6727614803</v>
      </c>
      <c r="R69" s="105">
        <f t="shared" si="14"/>
        <v>7121772.7004023166</v>
      </c>
      <c r="S69" s="105">
        <f t="shared" si="14"/>
        <v>7867842.9784190292</v>
      </c>
      <c r="T69" s="105">
        <f t="shared" si="14"/>
        <v>8689393.4819875956</v>
      </c>
      <c r="U69" s="105">
        <f t="shared" si="14"/>
        <v>9594150.5179348271</v>
      </c>
      <c r="V69" s="105">
        <f t="shared" si="14"/>
        <v>10590639.049983576</v>
      </c>
      <c r="W69" s="105">
        <f t="shared" si="14"/>
        <v>11688265.920074128</v>
      </c>
    </row>
    <row r="70" spans="1:23" ht="12" customHeight="1" x14ac:dyDescent="0.25">
      <c r="A70" s="74" t="s">
        <v>208</v>
      </c>
      <c r="B70" s="102">
        <f t="shared" ref="B70:W70" si="15">-IF(B69&gt;0, B69*$B$35, 0)</f>
        <v>0</v>
      </c>
      <c r="C70" s="102">
        <f t="shared" si="15"/>
        <v>-373434.88424991659</v>
      </c>
      <c r="D70" s="102">
        <f t="shared" si="15"/>
        <v>-328884.46449853241</v>
      </c>
      <c r="E70" s="102">
        <f t="shared" si="15"/>
        <v>-368029.65137238824</v>
      </c>
      <c r="F70" s="102">
        <f t="shared" si="15"/>
        <v>-411069.70693291916</v>
      </c>
      <c r="G70" s="102">
        <f t="shared" si="15"/>
        <v>-458397.66395442281</v>
      </c>
      <c r="H70" s="102">
        <f t="shared" si="15"/>
        <v>-510446.69871355942</v>
      </c>
      <c r="I70" s="102">
        <f t="shared" si="15"/>
        <v>-567694.27302470419</v>
      </c>
      <c r="J70" s="102">
        <f t="shared" si="15"/>
        <v>-630666.70724325581</v>
      </c>
      <c r="K70" s="102">
        <f t="shared" si="15"/>
        <v>-699944.22938267933</v>
      </c>
      <c r="L70" s="102">
        <f t="shared" si="15"/>
        <v>-776166.55024592858</v>
      </c>
      <c r="M70" s="102">
        <f t="shared" si="15"/>
        <v>-860039.01972968783</v>
      </c>
      <c r="N70" s="102">
        <f t="shared" si="15"/>
        <v>-952339.42527400225</v>
      </c>
      <c r="O70" s="102">
        <f t="shared" si="15"/>
        <v>-1053925.4998593281</v>
      </c>
      <c r="P70" s="102">
        <f t="shared" si="15"/>
        <v>-1165743.2140632507</v>
      </c>
      <c r="Q70" s="102">
        <f t="shared" si="15"/>
        <v>-1288835.9345522961</v>
      </c>
      <c r="R70" s="102">
        <f t="shared" si="15"/>
        <v>-1424354.5400804635</v>
      </c>
      <c r="S70" s="102">
        <f t="shared" si="15"/>
        <v>-1573568.5956838059</v>
      </c>
      <c r="T70" s="102">
        <f t="shared" si="15"/>
        <v>-1737878.6963975192</v>
      </c>
      <c r="U70" s="102">
        <f t="shared" si="15"/>
        <v>-1918830.1035869655</v>
      </c>
      <c r="V70" s="102">
        <f t="shared" si="15"/>
        <v>-2118127.8099967153</v>
      </c>
      <c r="W70" s="102">
        <f t="shared" si="15"/>
        <v>-2337653.1840148256</v>
      </c>
    </row>
    <row r="71" spans="1:23" ht="12.75" customHeight="1" thickBot="1" x14ac:dyDescent="0.3">
      <c r="A71" s="111" t="s">
        <v>241</v>
      </c>
      <c r="B71" s="112">
        <f t="shared" ref="B71:W71" si="16">B69+B70</f>
        <v>0</v>
      </c>
      <c r="C71" s="112">
        <f>C69+C70</f>
        <v>1493739.5369996664</v>
      </c>
      <c r="D71" s="112">
        <f t="shared" si="16"/>
        <v>1315537.8579941294</v>
      </c>
      <c r="E71" s="112">
        <f t="shared" si="16"/>
        <v>1472118.605489553</v>
      </c>
      <c r="F71" s="112">
        <f t="shared" si="16"/>
        <v>1644278.8277316766</v>
      </c>
      <c r="G71" s="112">
        <f t="shared" si="16"/>
        <v>1833590.6558176912</v>
      </c>
      <c r="H71" s="112">
        <f t="shared" si="16"/>
        <v>2041786.7948542375</v>
      </c>
      <c r="I71" s="112">
        <f t="shared" si="16"/>
        <v>2270777.0920988163</v>
      </c>
      <c r="J71" s="112">
        <f t="shared" si="16"/>
        <v>2522666.8289730232</v>
      </c>
      <c r="K71" s="112">
        <f t="shared" si="16"/>
        <v>2799776.9175307173</v>
      </c>
      <c r="L71" s="112">
        <f t="shared" si="16"/>
        <v>3104666.2009837143</v>
      </c>
      <c r="M71" s="112">
        <f t="shared" si="16"/>
        <v>3440156.0789187513</v>
      </c>
      <c r="N71" s="112">
        <f t="shared" si="16"/>
        <v>3809357.7010960085</v>
      </c>
      <c r="O71" s="112">
        <f t="shared" si="16"/>
        <v>4215701.9994373117</v>
      </c>
      <c r="P71" s="112">
        <f t="shared" si="16"/>
        <v>4662972.8562530028</v>
      </c>
      <c r="Q71" s="112">
        <f t="shared" si="16"/>
        <v>5155343.7382091843</v>
      </c>
      <c r="R71" s="112">
        <f t="shared" si="16"/>
        <v>5697418.1603218531</v>
      </c>
      <c r="S71" s="112">
        <f t="shared" si="16"/>
        <v>6294274.3827352235</v>
      </c>
      <c r="T71" s="112">
        <f t="shared" si="16"/>
        <v>6951514.7855900768</v>
      </c>
      <c r="U71" s="112">
        <f t="shared" si="16"/>
        <v>7675320.4143478619</v>
      </c>
      <c r="V71" s="112">
        <f t="shared" si="16"/>
        <v>8472511.2399868611</v>
      </c>
      <c r="W71" s="112">
        <f t="shared" si="16"/>
        <v>9350612.7360593025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1644422.3224926619</v>
      </c>
      <c r="E74" s="106">
        <f t="shared" si="18"/>
        <v>1840148.2568619412</v>
      </c>
      <c r="F74" s="106">
        <f t="shared" si="18"/>
        <v>2055348.5346645957</v>
      </c>
      <c r="G74" s="106">
        <f t="shared" si="18"/>
        <v>2291988.319772114</v>
      </c>
      <c r="H74" s="106">
        <f t="shared" si="18"/>
        <v>2552233.4935677969</v>
      </c>
      <c r="I74" s="106">
        <f t="shared" si="18"/>
        <v>2838471.3651235206</v>
      </c>
      <c r="J74" s="106">
        <f t="shared" si="18"/>
        <v>3153333.536216279</v>
      </c>
      <c r="K74" s="106">
        <f t="shared" si="18"/>
        <v>3499721.1469133967</v>
      </c>
      <c r="L74" s="106">
        <f t="shared" si="18"/>
        <v>3880832.7512296429</v>
      </c>
      <c r="M74" s="106">
        <f t="shared" si="18"/>
        <v>4300195.0986484392</v>
      </c>
      <c r="N74" s="106">
        <f t="shared" si="18"/>
        <v>4761697.1263700109</v>
      </c>
      <c r="O74" s="106">
        <f t="shared" si="18"/>
        <v>5269627.49929664</v>
      </c>
      <c r="P74" s="106">
        <f t="shared" si="18"/>
        <v>5828716.0703162532</v>
      </c>
      <c r="Q74" s="106">
        <f t="shared" si="18"/>
        <v>6444179.6727614803</v>
      </c>
      <c r="R74" s="106">
        <f t="shared" si="18"/>
        <v>7121772.7004023166</v>
      </c>
      <c r="S74" s="106">
        <f t="shared" si="18"/>
        <v>7867842.9784190292</v>
      </c>
      <c r="T74" s="106">
        <f t="shared" si="18"/>
        <v>8689393.4819875956</v>
      </c>
      <c r="U74" s="106">
        <f t="shared" si="18"/>
        <v>9594150.5179348271</v>
      </c>
      <c r="V74" s="106">
        <f t="shared" si="18"/>
        <v>10590639.049983576</v>
      </c>
      <c r="W74" s="106">
        <f t="shared" si="18"/>
        <v>11688265.920074128</v>
      </c>
    </row>
    <row r="75" spans="1:23" ht="12" customHeight="1" x14ac:dyDescent="0.25">
      <c r="A75" s="74" t="s">
        <v>236</v>
      </c>
      <c r="B75" s="102">
        <f t="shared" ref="B75:W75" si="19">B65</f>
        <v>0</v>
      </c>
      <c r="C75" s="102">
        <f t="shared" si="19"/>
        <v>0</v>
      </c>
      <c r="D75" s="102">
        <f t="shared" si="19"/>
        <v>353608.30197002814</v>
      </c>
      <c r="E75" s="102">
        <f t="shared" si="19"/>
        <v>353608.30197002814</v>
      </c>
      <c r="F75" s="102">
        <f t="shared" si="19"/>
        <v>353608.30197002814</v>
      </c>
      <c r="G75" s="102">
        <f t="shared" si="19"/>
        <v>353608.30197002814</v>
      </c>
      <c r="H75" s="102">
        <f t="shared" si="19"/>
        <v>353608.30197002814</v>
      </c>
      <c r="I75" s="102">
        <f t="shared" si="19"/>
        <v>353608.30197002814</v>
      </c>
      <c r="J75" s="102">
        <f t="shared" si="19"/>
        <v>353608.30197002814</v>
      </c>
      <c r="K75" s="102">
        <f t="shared" si="19"/>
        <v>353608.30197002814</v>
      </c>
      <c r="L75" s="102">
        <f t="shared" si="19"/>
        <v>353608.30197002814</v>
      </c>
      <c r="M75" s="102">
        <f t="shared" si="19"/>
        <v>353608.30197002814</v>
      </c>
      <c r="N75" s="102">
        <f t="shared" si="19"/>
        <v>353608.30197002814</v>
      </c>
      <c r="O75" s="102">
        <f t="shared" si="19"/>
        <v>353608.30197002814</v>
      </c>
      <c r="P75" s="102">
        <f t="shared" si="19"/>
        <v>353608.30197002814</v>
      </c>
      <c r="Q75" s="102">
        <f t="shared" si="19"/>
        <v>353608.30197002814</v>
      </c>
      <c r="R75" s="102">
        <f t="shared" si="19"/>
        <v>353608.30197002814</v>
      </c>
      <c r="S75" s="102">
        <f t="shared" si="19"/>
        <v>353608.30197002814</v>
      </c>
      <c r="T75" s="102">
        <f t="shared" si="19"/>
        <v>353608.30197002814</v>
      </c>
      <c r="U75" s="102">
        <f t="shared" si="19"/>
        <v>353608.30197002814</v>
      </c>
      <c r="V75" s="102">
        <f t="shared" si="19"/>
        <v>353608.30197002814</v>
      </c>
      <c r="W75" s="102">
        <f t="shared" si="19"/>
        <v>353608.30197002814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-328884.46449853241</v>
      </c>
      <c r="E77" s="109">
        <f>IF(SUM($B$70:E70)+SUM($B$77:D77)&gt;0,0,SUM($B$70:E70)-SUM($B$77:D77))</f>
        <v>-368029.65137238824</v>
      </c>
      <c r="F77" s="109">
        <f>IF(SUM($B$70:F70)+SUM($B$77:E77)&gt;0,0,SUM($B$70:F70)-SUM($B$77:E77))</f>
        <v>-411069.7069329191</v>
      </c>
      <c r="G77" s="109">
        <f>IF(SUM($B$70:G70)+SUM($B$77:F77)&gt;0,0,SUM($B$70:G70)-SUM($B$77:F77))</f>
        <v>-458397.66395442281</v>
      </c>
      <c r="H77" s="109">
        <f>IF(SUM($B$70:H70)+SUM($B$77:G77)&gt;0,0,SUM($B$70:H70)-SUM($B$77:G77))</f>
        <v>-510446.69871355966</v>
      </c>
      <c r="I77" s="109">
        <f>IF(SUM($B$70:I70)+SUM($B$77:H77)&gt;0,0,SUM($B$70:I70)-SUM($B$77:H77))</f>
        <v>-567694.27302470431</v>
      </c>
      <c r="J77" s="109">
        <f>IF(SUM($B$70:J70)+SUM($B$77:I77)&gt;0,0,SUM($B$70:J70)-SUM($B$77:I77))</f>
        <v>-630666.70724325581</v>
      </c>
      <c r="K77" s="109">
        <f>IF(SUM($B$70:K70)+SUM($B$77:J77)&gt;0,0,SUM($B$70:K70)-SUM($B$77:J77))</f>
        <v>-699944.22938267933</v>
      </c>
      <c r="L77" s="109">
        <f>IF(SUM($B$70:L70)+SUM($B$77:K77)&gt;0,0,SUM($B$70:L70)-SUM($B$77:K77))</f>
        <v>-776166.55024592858</v>
      </c>
      <c r="M77" s="109">
        <f>IF(SUM($B$70:M70)+SUM($B$77:L77)&gt;0,0,SUM($B$70:M70)-SUM($B$77:L77))</f>
        <v>-860039.01972968783</v>
      </c>
      <c r="N77" s="109">
        <f>IF(SUM($B$70:N70)+SUM($B$77:M77)&gt;0,0,SUM($B$70:N70)-SUM($B$77:M77))</f>
        <v>-952339.42527400237</v>
      </c>
      <c r="O77" s="109">
        <f>IF(SUM($B$70:O70)+SUM($B$77:N77)&gt;0,0,SUM($B$70:O70)-SUM($B$77:N77))</f>
        <v>-1053925.4998593284</v>
      </c>
      <c r="P77" s="109">
        <f>IF(SUM($B$70:P70)+SUM($B$77:O77)&gt;0,0,SUM($B$70:P70)-SUM($B$77:O77))</f>
        <v>-1165743.2140632505</v>
      </c>
      <c r="Q77" s="109">
        <f>IF(SUM($B$70:Q70)+SUM($B$77:P77)&gt;0,0,SUM($B$70:Q70)-SUM($B$77:P77))</f>
        <v>-1288835.934552297</v>
      </c>
      <c r="R77" s="109">
        <f>IF(SUM($B$70:R70)+SUM($B$77:Q77)&gt;0,0,SUM($B$70:R70)-SUM($B$77:Q77))</f>
        <v>-1424354.5400804635</v>
      </c>
      <c r="S77" s="109">
        <f>IF(SUM($B$70:S70)+SUM($B$77:R77)&gt;0,0,SUM($B$70:S70)-SUM($B$77:R77))</f>
        <v>-1573568.5956838056</v>
      </c>
      <c r="T77" s="109">
        <f>IF(SUM($B$70:T70)+SUM($B$77:S77)&gt;0,0,SUM($B$70:T70)-SUM($B$77:S77))</f>
        <v>-1737878.6963975187</v>
      </c>
      <c r="U77" s="109">
        <f>IF(SUM($B$70:U70)+SUM($B$77:T77)&gt;0,0,SUM($B$70:U70)-SUM($B$77:T77))</f>
        <v>-1918830.1035869643</v>
      </c>
      <c r="V77" s="109">
        <f>IF(SUM($B$70:V70)+SUM($B$77:U77)&gt;0,0,SUM($B$70:V70)-SUM($B$77:U77))</f>
        <v>-2118127.8099967167</v>
      </c>
      <c r="W77" s="109">
        <f>IF(SUM($B$70:W70)+SUM($B$77:V77)&gt;0,0,SUM($B$70:W70)-SUM($B$77:V77))</f>
        <v>-2337653.184014827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1656025.6482883708</v>
      </c>
      <c r="E82" s="106">
        <f t="shared" si="24"/>
        <v>1806155.3253662612</v>
      </c>
      <c r="F82" s="106">
        <f t="shared" si="24"/>
        <v>1976368.1132650473</v>
      </c>
      <c r="G82" s="106">
        <f t="shared" si="24"/>
        <v>2163535.9906205758</v>
      </c>
      <c r="H82" s="106">
        <f t="shared" si="24"/>
        <v>2369371.5907883053</v>
      </c>
      <c r="I82" s="106">
        <f t="shared" si="24"/>
        <v>2595762.6182568804</v>
      </c>
      <c r="J82" s="106">
        <f t="shared" si="24"/>
        <v>2844789.9251773837</v>
      </c>
      <c r="K82" s="106">
        <f t="shared" si="24"/>
        <v>3118747.469774642</v>
      </c>
      <c r="L82" s="106">
        <f t="shared" si="24"/>
        <v>3420164.3538657259</v>
      </c>
      <c r="M82" s="106">
        <f t="shared" si="24"/>
        <v>3751829.1574905082</v>
      </c>
      <c r="N82" s="106">
        <f t="shared" si="24"/>
        <v>4116816.8116374877</v>
      </c>
      <c r="O82" s="106">
        <f t="shared" si="24"/>
        <v>4518518.2754582847</v>
      </c>
      <c r="P82" s="106">
        <f t="shared" si="24"/>
        <v>4960673.3124646777</v>
      </c>
      <c r="Q82" s="106">
        <f t="shared" si="24"/>
        <v>5447406.6912782975</v>
      </c>
      <c r="R82" s="106">
        <f t="shared" si="24"/>
        <v>5983268.1708714059</v>
      </c>
      <c r="S82" s="106">
        <f t="shared" si="24"/>
        <v>6573276.6682471884</v>
      </c>
      <c r="T82" s="106">
        <f t="shared" si="24"/>
        <v>7222969.0485468553</v>
      </c>
      <c r="U82" s="106">
        <f t="shared" si="24"/>
        <v>7938454.0240667751</v>
      </c>
      <c r="V82" s="106">
        <f t="shared" si="24"/>
        <v>8726471.70009562</v>
      </c>
      <c r="W82" s="106">
        <f t="shared" si="24"/>
        <v>9594459.3623638805</v>
      </c>
    </row>
    <row r="83" spans="1:23" ht="12" customHeight="1" x14ac:dyDescent="0.25">
      <c r="A83" s="94" t="s">
        <v>248</v>
      </c>
      <c r="B83" s="106">
        <f>SUM($B$82:B82)</f>
        <v>0</v>
      </c>
      <c r="C83" s="106">
        <f>SUM(B82:C82)</f>
        <v>977375.2548747079</v>
      </c>
      <c r="D83" s="106">
        <f>SUM(B82:D82)</f>
        <v>2633400.9031630787</v>
      </c>
      <c r="E83" s="106">
        <f>SUM($B$82:E82)</f>
        <v>4439556.2285293397</v>
      </c>
      <c r="F83" s="106">
        <f>SUM($B$82:F82)</f>
        <v>6415924.3417943865</v>
      </c>
      <c r="G83" s="106">
        <f>SUM($B$82:G82)</f>
        <v>8579460.3324149624</v>
      </c>
      <c r="H83" s="106">
        <f>SUM($B$82:H82)</f>
        <v>10948831.923203267</v>
      </c>
      <c r="I83" s="106">
        <f>SUM($B$82:I82)</f>
        <v>13544594.541460147</v>
      </c>
      <c r="J83" s="106">
        <f>SUM($B$82:J82)</f>
        <v>16389384.466637531</v>
      </c>
      <c r="K83" s="106">
        <f>SUM($B$82:K82)</f>
        <v>19508131.936412174</v>
      </c>
      <c r="L83" s="106">
        <f>SUM($B$82:L82)</f>
        <v>22928296.290277898</v>
      </c>
      <c r="M83" s="106">
        <f>SUM($B$82:M82)</f>
        <v>26680125.447768405</v>
      </c>
      <c r="N83" s="106">
        <f>SUM($B$82:N82)</f>
        <v>30796942.259405892</v>
      </c>
      <c r="O83" s="106">
        <f>SUM($B$82:O82)</f>
        <v>35315460.53486418</v>
      </c>
      <c r="P83" s="106">
        <f>SUM($B$82:P82)</f>
        <v>40276133.847328857</v>
      </c>
      <c r="Q83" s="106">
        <f>SUM($B$82:Q82)</f>
        <v>45723540.53860715</v>
      </c>
      <c r="R83" s="106">
        <f>SUM($B$82:R82)</f>
        <v>51706808.709478557</v>
      </c>
      <c r="S83" s="106">
        <f>SUM($B$82:S82)</f>
        <v>58280085.377725743</v>
      </c>
      <c r="T83" s="106">
        <f>SUM($B$82:T82)</f>
        <v>65503054.426272601</v>
      </c>
      <c r="U83" s="106">
        <f>SUM($B$82:U82)</f>
        <v>73441508.450339377</v>
      </c>
      <c r="V83" s="106">
        <f>SUM($B$82:V82)</f>
        <v>82167980.150435001</v>
      </c>
      <c r="W83" s="106">
        <f>SUM($B$82:W82)</f>
        <v>91762439.512798876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1465509.423264045</v>
      </c>
      <c r="E85" s="106">
        <f t="shared" si="26"/>
        <v>1414484.5527185071</v>
      </c>
      <c r="F85" s="106">
        <f t="shared" si="26"/>
        <v>1369722.2416188044</v>
      </c>
      <c r="G85" s="106">
        <f t="shared" si="26"/>
        <v>1326937.1410559516</v>
      </c>
      <c r="H85" s="106">
        <f t="shared" si="26"/>
        <v>1285999.9729751723</v>
      </c>
      <c r="I85" s="106">
        <f t="shared" si="26"/>
        <v>1246792.8783671379</v>
      </c>
      <c r="J85" s="106">
        <f t="shared" si="26"/>
        <v>1209208.2369184378</v>
      </c>
      <c r="K85" s="106">
        <f t="shared" si="26"/>
        <v>1173147.6169770451</v>
      </c>
      <c r="L85" s="106">
        <f t="shared" si="26"/>
        <v>1138520.8410774325</v>
      </c>
      <c r="M85" s="106">
        <f t="shared" si="26"/>
        <v>1105245.153956562</v>
      </c>
      <c r="N85" s="106">
        <f t="shared" si="26"/>
        <v>1073244.4814850888</v>
      </c>
      <c r="O85" s="106">
        <f t="shared" si="26"/>
        <v>1042448.7702599779</v>
      </c>
      <c r="P85" s="106">
        <f t="shared" si="26"/>
        <v>1012793.3987750512</v>
      </c>
      <c r="Q85" s="106">
        <f t="shared" si="26"/>
        <v>984218.6521221142</v>
      </c>
      <c r="R85" s="106">
        <f t="shared" si="26"/>
        <v>956669.25309269316</v>
      </c>
      <c r="S85" s="106">
        <f t="shared" si="26"/>
        <v>930093.94336267759</v>
      </c>
      <c r="T85" s="106">
        <f t="shared" si="26"/>
        <v>904445.10916135716</v>
      </c>
      <c r="U85" s="106">
        <f t="shared" si="26"/>
        <v>879678.44646319305</v>
      </c>
      <c r="V85" s="106">
        <f t="shared" si="26"/>
        <v>855752.6613045627</v>
      </c>
      <c r="W85" s="106">
        <f t="shared" si="26"/>
        <v>832629.20132711739</v>
      </c>
    </row>
    <row r="86" spans="1:23" ht="21.75" customHeight="1" x14ac:dyDescent="0.25">
      <c r="A86" s="110" t="s">
        <v>251</v>
      </c>
      <c r="B86" s="106">
        <f>SUM(B85)</f>
        <v>0</v>
      </c>
      <c r="C86" s="106">
        <f t="shared" ref="C86:W86" si="27">C85+B86</f>
        <v>977375.2548747079</v>
      </c>
      <c r="D86" s="106">
        <f t="shared" si="27"/>
        <v>2442884.6781387529</v>
      </c>
      <c r="E86" s="106">
        <f t="shared" si="27"/>
        <v>3857369.2308572601</v>
      </c>
      <c r="F86" s="106">
        <f t="shared" si="27"/>
        <v>5227091.4724760642</v>
      </c>
      <c r="G86" s="106">
        <f t="shared" si="27"/>
        <v>6554028.6135320161</v>
      </c>
      <c r="H86" s="106">
        <f t="shared" si="27"/>
        <v>7840028.5865071882</v>
      </c>
      <c r="I86" s="106">
        <f t="shared" si="27"/>
        <v>9086821.4648743253</v>
      </c>
      <c r="J86" s="106">
        <f t="shared" si="27"/>
        <v>10296029.701792764</v>
      </c>
      <c r="K86" s="106">
        <f t="shared" si="27"/>
        <v>11469177.318769809</v>
      </c>
      <c r="L86" s="106">
        <f t="shared" si="27"/>
        <v>12607698.159847241</v>
      </c>
      <c r="M86" s="106">
        <f t="shared" si="27"/>
        <v>13712943.313803803</v>
      </c>
      <c r="N86" s="106">
        <f t="shared" si="27"/>
        <v>14786187.795288892</v>
      </c>
      <c r="O86" s="106">
        <f t="shared" si="27"/>
        <v>15828636.565548871</v>
      </c>
      <c r="P86" s="106">
        <f t="shared" si="27"/>
        <v>16841429.964323923</v>
      </c>
      <c r="Q86" s="106">
        <f t="shared" si="27"/>
        <v>17825648.616446037</v>
      </c>
      <c r="R86" s="106">
        <f t="shared" si="27"/>
        <v>18782317.869538732</v>
      </c>
      <c r="S86" s="106">
        <f t="shared" si="27"/>
        <v>19712411.812901411</v>
      </c>
      <c r="T86" s="106">
        <f t="shared" si="27"/>
        <v>20616856.92206277</v>
      </c>
      <c r="U86" s="106">
        <f t="shared" si="27"/>
        <v>21496535.368525963</v>
      </c>
      <c r="V86" s="106">
        <f t="shared" si="27"/>
        <v>22352288.029830527</v>
      </c>
      <c r="W86" s="106">
        <f t="shared" si="27"/>
        <v>23184917.231157646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БКМ - 3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104</v>
      </c>
      <c r="F39" s="145" t="s">
        <v>104</v>
      </c>
      <c r="G39" s="146"/>
      <c r="H39" s="146"/>
      <c r="I39" s="146" t="s">
        <v>258</v>
      </c>
      <c r="J39" s="146" t="s">
        <v>258</v>
      </c>
    </row>
    <row r="40" spans="1:10" s="4" customFormat="1" x14ac:dyDescent="0.25">
      <c r="A40" s="139" t="s">
        <v>303</v>
      </c>
      <c r="B40" s="148" t="s">
        <v>304</v>
      </c>
      <c r="C40" s="145">
        <v>47383</v>
      </c>
      <c r="D40" s="145">
        <v>47383</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104</v>
      </c>
      <c r="F42" s="145" t="s">
        <v>104</v>
      </c>
      <c r="G42" s="146"/>
      <c r="H42" s="146"/>
      <c r="I42" s="146" t="s">
        <v>258</v>
      </c>
      <c r="J42" s="146" t="s">
        <v>258</v>
      </c>
    </row>
    <row r="43" spans="1:10" s="4" customFormat="1" x14ac:dyDescent="0.25">
      <c r="A43" s="139" t="s">
        <v>308</v>
      </c>
      <c r="B43" s="148" t="s">
        <v>309</v>
      </c>
      <c r="C43" s="145">
        <v>47413</v>
      </c>
      <c r="D43" s="145">
        <v>47413</v>
      </c>
      <c r="E43" s="145" t="s">
        <v>104</v>
      </c>
      <c r="F43" s="145" t="s">
        <v>104</v>
      </c>
      <c r="G43" s="146"/>
      <c r="H43" s="146"/>
      <c r="I43" s="146" t="s">
        <v>258</v>
      </c>
      <c r="J43" s="146" t="s">
        <v>258</v>
      </c>
    </row>
    <row r="44" spans="1:10" s="4" customFormat="1" x14ac:dyDescent="0.25">
      <c r="A44" s="139" t="s">
        <v>310</v>
      </c>
      <c r="B44" s="148" t="s">
        <v>311</v>
      </c>
      <c r="C44" s="145">
        <v>47423</v>
      </c>
      <c r="D44" s="145">
        <v>47423</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104</v>
      </c>
      <c r="F49" s="145" t="s">
        <v>104</v>
      </c>
      <c r="G49" s="146"/>
      <c r="H49" s="146"/>
      <c r="I49" s="146" t="s">
        <v>258</v>
      </c>
      <c r="J49" s="146" t="s">
        <v>258</v>
      </c>
    </row>
    <row r="50" spans="1:10" s="4" customFormat="1" ht="78.75" x14ac:dyDescent="0.25">
      <c r="A50" s="139" t="s">
        <v>321</v>
      </c>
      <c r="B50" s="148" t="s">
        <v>322</v>
      </c>
      <c r="C50" s="145">
        <v>47467</v>
      </c>
      <c r="D50" s="145">
        <v>47467</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v>45380</v>
      </c>
      <c r="F53" s="145">
        <v>45380</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2024-10-29T06:55:46Z</dcterms:created>
  <dcterms:modified xsi:type="dcterms:W3CDTF">2025-03-31T05:41:39Z</dcterms:modified>
</cp:coreProperties>
</file>