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3510" yWindow="261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1" i="8"/>
  <c r="B62" i="8"/>
  <c r="B63" i="8"/>
  <c r="C47" i="8"/>
  <c r="C59" i="8" s="1"/>
  <c r="C62" i="8"/>
  <c r="C63" i="8"/>
  <c r="D47" i="8"/>
  <c r="D60" i="8" s="1"/>
  <c r="D62" i="8"/>
  <c r="D63" i="8"/>
  <c r="E63" i="8"/>
  <c r="F63" i="8"/>
  <c r="G63" i="8"/>
  <c r="H63" i="8"/>
  <c r="I63" i="8"/>
  <c r="J63" i="8"/>
  <c r="K63" i="8"/>
  <c r="L63" i="8"/>
  <c r="M63" i="8"/>
  <c r="N63" i="8"/>
  <c r="O63" i="8"/>
  <c r="P63" i="8"/>
  <c r="Q63" i="8"/>
  <c r="R63" i="8"/>
  <c r="B48" i="8"/>
  <c r="B57" i="8"/>
  <c r="B79" i="8" s="1"/>
  <c r="B65" i="8"/>
  <c r="B75" i="8" s="1"/>
  <c r="B68" i="8"/>
  <c r="B76" i="8" s="1"/>
  <c r="B81" i="8"/>
  <c r="C48" i="8"/>
  <c r="C57" i="8" s="1"/>
  <c r="C65" i="8"/>
  <c r="C75" i="8" s="1"/>
  <c r="C68" i="8"/>
  <c r="C76" i="8" s="1"/>
  <c r="C81" i="8"/>
  <c r="D48" i="8"/>
  <c r="D57" i="8" s="1"/>
  <c r="D65" i="8"/>
  <c r="D75" i="8" s="1"/>
  <c r="D68" i="8"/>
  <c r="D76" i="8" s="1"/>
  <c r="D81" i="8"/>
  <c r="E65" i="8"/>
  <c r="E75" i="8" s="1"/>
  <c r="E68" i="8"/>
  <c r="E76" i="8" s="1"/>
  <c r="E81" i="8"/>
  <c r="F65" i="8"/>
  <c r="F75" i="8" s="1"/>
  <c r="F68" i="8"/>
  <c r="F76" i="8" s="1"/>
  <c r="F81" i="8"/>
  <c r="G65" i="8"/>
  <c r="G75" i="8"/>
  <c r="G68" i="8"/>
  <c r="G76" i="8" s="1"/>
  <c r="G81" i="8"/>
  <c r="H65" i="8"/>
  <c r="H75" i="8" s="1"/>
  <c r="H68" i="8"/>
  <c r="H76" i="8" s="1"/>
  <c r="H81" i="8"/>
  <c r="I65" i="8"/>
  <c r="I75" i="8"/>
  <c r="I68" i="8"/>
  <c r="I76" i="8"/>
  <c r="I81" i="8"/>
  <c r="J65" i="8"/>
  <c r="J75" i="8" s="1"/>
  <c r="J68" i="8"/>
  <c r="J76" i="8" s="1"/>
  <c r="J81" i="8"/>
  <c r="K65" i="8"/>
  <c r="K75" i="8"/>
  <c r="K68" i="8"/>
  <c r="K76" i="8" s="1"/>
  <c r="K81" i="8"/>
  <c r="L65" i="8"/>
  <c r="L75" i="8" s="1"/>
  <c r="L68" i="8"/>
  <c r="L76" i="8" s="1"/>
  <c r="L81" i="8"/>
  <c r="M65" i="8"/>
  <c r="M75" i="8"/>
  <c r="M68" i="8"/>
  <c r="M76" i="8"/>
  <c r="M81" i="8"/>
  <c r="N65" i="8"/>
  <c r="N75" i="8" s="1"/>
  <c r="N68" i="8"/>
  <c r="N76" i="8" s="1"/>
  <c r="N81" i="8"/>
  <c r="O65" i="8"/>
  <c r="O75" i="8"/>
  <c r="O68" i="8"/>
  <c r="O76" i="8" s="1"/>
  <c r="O81" i="8"/>
  <c r="P65" i="8"/>
  <c r="P75" i="8"/>
  <c r="P68" i="8"/>
  <c r="P76" i="8" s="1"/>
  <c r="P81" i="8"/>
  <c r="Q65" i="8"/>
  <c r="Q75" i="8"/>
  <c r="Q68" i="8"/>
  <c r="Q76" i="8"/>
  <c r="Q81" i="8"/>
  <c r="R65" i="8"/>
  <c r="R68" i="8"/>
  <c r="R76" i="8" s="1"/>
  <c r="R81" i="8"/>
  <c r="S63" i="8"/>
  <c r="S65" i="8"/>
  <c r="S68" i="8"/>
  <c r="S76" i="8" s="1"/>
  <c r="S81" i="8"/>
  <c r="T63" i="8"/>
  <c r="T65" i="8"/>
  <c r="T75" i="8"/>
  <c r="T68" i="8"/>
  <c r="T76" i="8" s="1"/>
  <c r="T81" i="8"/>
  <c r="U63" i="8"/>
  <c r="U65" i="8"/>
  <c r="U75" i="8"/>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c r="B72" i="8"/>
  <c r="C72" i="8" s="1"/>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G66" i="8" l="1"/>
  <c r="H66" i="8" s="1"/>
  <c r="I66" i="8" s="1"/>
  <c r="J66" i="8" s="1"/>
  <c r="K66" i="8" s="1"/>
  <c r="L66" i="8" s="1"/>
  <c r="M66" i="8" s="1"/>
  <c r="N66" i="8" s="1"/>
  <c r="O66" i="8" s="1"/>
  <c r="P66" i="8" s="1"/>
  <c r="Q66" i="8" s="1"/>
  <c r="R66" i="8"/>
  <c r="S66" i="8"/>
  <c r="T66" i="8" s="1"/>
  <c r="U66" i="8" s="1"/>
  <c r="V66" i="8" s="1"/>
  <c r="W66" i="8" s="1"/>
  <c r="R75" i="8"/>
  <c r="C79" i="8"/>
  <c r="W75" i="8"/>
  <c r="S75" i="8"/>
  <c r="D59" i="8"/>
  <c r="D79" i="8"/>
  <c r="C61" i="8"/>
  <c r="B60" i="8"/>
  <c r="E47" i="8"/>
  <c r="D61" i="8"/>
  <c r="C60" i="8"/>
  <c r="C58" i="8" s="1"/>
  <c r="C78" i="8" l="1"/>
  <c r="C64" i="8"/>
  <c r="C67" i="8" s="1"/>
  <c r="B58" i="8"/>
  <c r="E61" i="8"/>
  <c r="F47" i="8"/>
  <c r="E62" i="8"/>
  <c r="E59" i="8"/>
  <c r="E60" i="8"/>
  <c r="E48" i="8"/>
  <c r="E57" i="8" s="1"/>
  <c r="D58" i="8"/>
  <c r="D78" i="8" l="1"/>
  <c r="D64" i="8"/>
  <c r="D67" i="8" s="1"/>
  <c r="E64" i="8"/>
  <c r="E67" i="8" s="1"/>
  <c r="E79" i="8"/>
  <c r="F62" i="8"/>
  <c r="F48" i="8"/>
  <c r="F57" i="8" s="1"/>
  <c r="F59" i="8"/>
  <c r="F60" i="8"/>
  <c r="F61" i="8"/>
  <c r="G47" i="8"/>
  <c r="C74" i="8"/>
  <c r="C69" i="8"/>
  <c r="E58" i="8"/>
  <c r="E78" i="8" s="1"/>
  <c r="B64" i="8"/>
  <c r="B67" i="8" s="1"/>
  <c r="B78" i="8"/>
  <c r="F58" i="8" l="1"/>
  <c r="F64" i="8" s="1"/>
  <c r="F67" i="8" s="1"/>
  <c r="B74" i="8"/>
  <c r="B69" i="8"/>
  <c r="E74" i="8"/>
  <c r="E69" i="8"/>
  <c r="F79" i="8"/>
  <c r="D74" i="8"/>
  <c r="D69" i="8"/>
  <c r="G59" i="8"/>
  <c r="G60" i="8"/>
  <c r="G48" i="8"/>
  <c r="G57" i="8" s="1"/>
  <c r="G61" i="8"/>
  <c r="H47" i="8"/>
  <c r="G62" i="8"/>
  <c r="C70" i="8"/>
  <c r="C71" i="8"/>
  <c r="G58" i="8" l="1"/>
  <c r="G78" i="8" s="1"/>
  <c r="F78" i="8"/>
  <c r="H60" i="8"/>
  <c r="H61" i="8"/>
  <c r="I47" i="8"/>
  <c r="H62" i="8"/>
  <c r="H48" i="8"/>
  <c r="H57" i="8" s="1"/>
  <c r="H59" i="8"/>
  <c r="H58" i="8" s="1"/>
  <c r="E70" i="8"/>
  <c r="E71" i="8" s="1"/>
  <c r="D70" i="8"/>
  <c r="D71" i="8" s="1"/>
  <c r="F74" i="8"/>
  <c r="F69" i="8"/>
  <c r="G79" i="8"/>
  <c r="G64" i="8"/>
  <c r="G67" i="8" s="1"/>
  <c r="B70" i="8"/>
  <c r="B77" i="8" l="1"/>
  <c r="B82" i="8" s="1"/>
  <c r="I61" i="8"/>
  <c r="J47" i="8"/>
  <c r="I62" i="8"/>
  <c r="I59" i="8"/>
  <c r="I60" i="8"/>
  <c r="I48" i="8"/>
  <c r="I57" i="8" s="1"/>
  <c r="F70" i="8"/>
  <c r="F71" i="8"/>
  <c r="H64" i="8"/>
  <c r="H67" i="8" s="1"/>
  <c r="H79" i="8"/>
  <c r="H78" i="8"/>
  <c r="B71" i="8"/>
  <c r="G74" i="8"/>
  <c r="G69" i="8"/>
  <c r="I58" i="8" l="1"/>
  <c r="I64" i="8" s="1"/>
  <c r="I67" i="8" s="1"/>
  <c r="H74" i="8"/>
  <c r="H69" i="8"/>
  <c r="C77" i="8"/>
  <c r="C82" i="8" s="1"/>
  <c r="C85" i="8" s="1"/>
  <c r="B83" i="8"/>
  <c r="B87" i="8"/>
  <c r="G70" i="8"/>
  <c r="I79" i="8"/>
  <c r="J62" i="8"/>
  <c r="J48" i="8"/>
  <c r="J57" i="8" s="1"/>
  <c r="J59" i="8"/>
  <c r="J60" i="8"/>
  <c r="J61" i="8"/>
  <c r="K47" i="8"/>
  <c r="I78" i="8" l="1"/>
  <c r="B85" i="8"/>
  <c r="B86" i="8" s="1"/>
  <c r="H70" i="8"/>
  <c r="H71" i="8"/>
  <c r="J58" i="8"/>
  <c r="J78" i="8" s="1"/>
  <c r="D77" i="8"/>
  <c r="K59" i="8"/>
  <c r="K60" i="8"/>
  <c r="K48" i="8"/>
  <c r="K57" i="8" s="1"/>
  <c r="K61" i="8"/>
  <c r="L47" i="8"/>
  <c r="K62" i="8"/>
  <c r="J79" i="8"/>
  <c r="J64" i="8"/>
  <c r="J67" i="8" s="1"/>
  <c r="I74" i="8"/>
  <c r="I69" i="8"/>
  <c r="G71" i="8"/>
  <c r="C87" i="8"/>
  <c r="C83" i="8"/>
  <c r="C88" i="8" s="1"/>
  <c r="E77" i="8"/>
  <c r="E82" i="8" s="1"/>
  <c r="E85" i="8" s="1"/>
  <c r="J74" i="8" l="1"/>
  <c r="J69" i="8"/>
  <c r="D82" i="8"/>
  <c r="F77" i="8"/>
  <c r="F82" i="8" s="1"/>
  <c r="F85" i="8" s="1"/>
  <c r="I70" i="8"/>
  <c r="I71" i="8"/>
  <c r="K79" i="8"/>
  <c r="B88" i="8"/>
  <c r="L60" i="8"/>
  <c r="L61" i="8"/>
  <c r="M47" i="8"/>
  <c r="L62" i="8"/>
  <c r="L48" i="8"/>
  <c r="L57" i="8" s="1"/>
  <c r="L59" i="8"/>
  <c r="K58" i="8"/>
  <c r="K64" i="8" s="1"/>
  <c r="K67" i="8" s="1"/>
  <c r="C86" i="8"/>
  <c r="C89" i="8" s="1"/>
  <c r="G77" i="8" l="1"/>
  <c r="G82" i="8" s="1"/>
  <c r="G85" i="8" s="1"/>
  <c r="L58" i="8"/>
  <c r="K74" i="8"/>
  <c r="K69" i="8"/>
  <c r="L64" i="8"/>
  <c r="L67" i="8" s="1"/>
  <c r="L79" i="8"/>
  <c r="L78" i="8"/>
  <c r="K78" i="8"/>
  <c r="D85" i="8"/>
  <c r="D86" i="8" s="1"/>
  <c r="E87" i="8"/>
  <c r="D87" i="8"/>
  <c r="D83" i="8"/>
  <c r="D88" i="8" s="1"/>
  <c r="F87" i="8"/>
  <c r="F83" i="8"/>
  <c r="E83" i="8"/>
  <c r="E88" i="8" s="1"/>
  <c r="B89" i="8"/>
  <c r="J70" i="8"/>
  <c r="J71" i="8"/>
  <c r="M61" i="8"/>
  <c r="N47" i="8"/>
  <c r="M62" i="8"/>
  <c r="M59" i="8"/>
  <c r="M60" i="8"/>
  <c r="M48" i="8"/>
  <c r="M57" i="8" s="1"/>
  <c r="H87" i="8" l="1"/>
  <c r="G87" i="8"/>
  <c r="H77" i="8"/>
  <c r="H82" i="8" s="1"/>
  <c r="H85" i="8" s="1"/>
  <c r="G83" i="8"/>
  <c r="G88" i="8" s="1"/>
  <c r="F88" i="8"/>
  <c r="H83" i="8"/>
  <c r="M58" i="8"/>
  <c r="M64" i="8"/>
  <c r="M67" i="8" s="1"/>
  <c r="M79" i="8"/>
  <c r="M78" i="8"/>
  <c r="H88" i="8"/>
  <c r="D89" i="8"/>
  <c r="E86" i="8"/>
  <c r="K70" i="8"/>
  <c r="K71" i="8" s="1"/>
  <c r="N62" i="8"/>
  <c r="N48" i="8"/>
  <c r="N57" i="8" s="1"/>
  <c r="N59" i="8"/>
  <c r="N60" i="8"/>
  <c r="N61" i="8"/>
  <c r="O47" i="8"/>
  <c r="I77" i="8"/>
  <c r="L74" i="8"/>
  <c r="L69" i="8"/>
  <c r="L70" i="8" l="1"/>
  <c r="L71" i="8" s="1"/>
  <c r="E89" i="8"/>
  <c r="F86" i="8"/>
  <c r="M74" i="8"/>
  <c r="M69" i="8"/>
  <c r="N58" i="8"/>
  <c r="N64" i="8" s="1"/>
  <c r="N67" i="8" s="1"/>
  <c r="I82" i="8"/>
  <c r="J77" i="8"/>
  <c r="O59" i="8"/>
  <c r="O60" i="8"/>
  <c r="O48" i="8"/>
  <c r="O57" i="8" s="1"/>
  <c r="O61" i="8"/>
  <c r="P47" i="8"/>
  <c r="O62" i="8"/>
  <c r="N79" i="8"/>
  <c r="N78" i="8" l="1"/>
  <c r="N74" i="8"/>
  <c r="N69" i="8"/>
  <c r="J82" i="8"/>
  <c r="J85" i="8" s="1"/>
  <c r="K77" i="8"/>
  <c r="K82" i="8" s="1"/>
  <c r="K85" i="8" s="1"/>
  <c r="M70" i="8"/>
  <c r="M71" i="8"/>
  <c r="I85" i="8"/>
  <c r="J83" i="8"/>
  <c r="I87" i="8"/>
  <c r="I83" i="8"/>
  <c r="I88" i="8" s="1"/>
  <c r="J87" i="8"/>
  <c r="O79" i="8"/>
  <c r="O64" i="8"/>
  <c r="O67" i="8" s="1"/>
  <c r="O78" i="8"/>
  <c r="F89" i="8"/>
  <c r="G86" i="8"/>
  <c r="P60" i="8"/>
  <c r="P61" i="8"/>
  <c r="Q47" i="8"/>
  <c r="P62" i="8"/>
  <c r="P48" i="8"/>
  <c r="P57" i="8" s="1"/>
  <c r="P59" i="8"/>
  <c r="O58" i="8"/>
  <c r="L77" i="8" l="1"/>
  <c r="L82" i="8" s="1"/>
  <c r="L85" i="8" s="1"/>
  <c r="K87" i="8"/>
  <c r="P58" i="8"/>
  <c r="K83" i="8"/>
  <c r="K88" i="8" s="1"/>
  <c r="J88" i="8"/>
  <c r="L87" i="8"/>
  <c r="N70" i="8"/>
  <c r="P64" i="8"/>
  <c r="P67" i="8" s="1"/>
  <c r="P79" i="8"/>
  <c r="P78" i="8"/>
  <c r="G89" i="8"/>
  <c r="H86" i="8"/>
  <c r="H89" i="8" s="1"/>
  <c r="O74" i="8"/>
  <c r="O69" i="8"/>
  <c r="Q61" i="8"/>
  <c r="R47" i="8"/>
  <c r="Q62" i="8"/>
  <c r="Q59" i="8"/>
  <c r="Q60" i="8"/>
  <c r="Q48" i="8"/>
  <c r="Q57" i="8" s="1"/>
  <c r="L83" i="8"/>
  <c r="L88" i="8" s="1"/>
  <c r="M77" i="8"/>
  <c r="M82" i="8" s="1"/>
  <c r="M85" i="8" s="1"/>
  <c r="M83" i="8"/>
  <c r="M88" i="8" s="1"/>
  <c r="Q58" i="8" l="1"/>
  <c r="N77" i="8"/>
  <c r="N82" i="8" s="1"/>
  <c r="P74" i="8"/>
  <c r="P69" i="8"/>
  <c r="O70" i="8"/>
  <c r="O77" i="8" s="1"/>
  <c r="O82" i="8" s="1"/>
  <c r="M87" i="8"/>
  <c r="Q78" i="8"/>
  <c r="Q64" i="8"/>
  <c r="Q67" i="8" s="1"/>
  <c r="Q79" i="8"/>
  <c r="R62" i="8"/>
  <c r="R59" i="8"/>
  <c r="R60" i="8"/>
  <c r="B29" i="8" s="1"/>
  <c r="R61" i="8"/>
  <c r="R48" i="8"/>
  <c r="R57" i="8" s="1"/>
  <c r="S47" i="8"/>
  <c r="N71" i="8"/>
  <c r="I86" i="8"/>
  <c r="B32" i="8" l="1"/>
  <c r="I89" i="8"/>
  <c r="J86" i="8"/>
  <c r="R79" i="8"/>
  <c r="P70" i="8"/>
  <c r="P77" i="8" s="1"/>
  <c r="P82" i="8" s="1"/>
  <c r="O85" i="8"/>
  <c r="O87" i="8"/>
  <c r="O83" i="8"/>
  <c r="Q74" i="8"/>
  <c r="Q69" i="8"/>
  <c r="S59" i="8"/>
  <c r="S60" i="8"/>
  <c r="T47" i="8"/>
  <c r="S61" i="8"/>
  <c r="S48" i="8"/>
  <c r="S57" i="8" s="1"/>
  <c r="S62" i="8"/>
  <c r="R58" i="8"/>
  <c r="B26" i="8" s="1"/>
  <c r="O71" i="8"/>
  <c r="N85" i="8"/>
  <c r="N87" i="8"/>
  <c r="N83" i="8"/>
  <c r="N88" i="8" s="1"/>
  <c r="P71" i="8" l="1"/>
  <c r="S58" i="8"/>
  <c r="T59" i="8"/>
  <c r="T61" i="8"/>
  <c r="T60" i="8"/>
  <c r="U47" i="8"/>
  <c r="T48" i="8"/>
  <c r="T57" i="8" s="1"/>
  <c r="T62" i="8"/>
  <c r="P85" i="8"/>
  <c r="P83" i="8"/>
  <c r="P88" i="8" s="1"/>
  <c r="P87" i="8"/>
  <c r="R78" i="8"/>
  <c r="O88" i="8"/>
  <c r="J89" i="8"/>
  <c r="K86" i="8"/>
  <c r="S79" i="8"/>
  <c r="S64" i="8"/>
  <c r="S67" i="8" s="1"/>
  <c r="S78" i="8"/>
  <c r="Q70" i="8"/>
  <c r="Q77" i="8" s="1"/>
  <c r="Q82" i="8" s="1"/>
  <c r="R64" i="8"/>
  <c r="R67" i="8" s="1"/>
  <c r="Q85" i="8" l="1"/>
  <c r="Q87" i="8"/>
  <c r="Q83" i="8"/>
  <c r="Q88" i="8" s="1"/>
  <c r="U59" i="8"/>
  <c r="U48" i="8"/>
  <c r="U57" i="8" s="1"/>
  <c r="U62" i="8"/>
  <c r="U61" i="8"/>
  <c r="U60" i="8"/>
  <c r="V47" i="8"/>
  <c r="Q71" i="8"/>
  <c r="R74" i="8"/>
  <c r="R69" i="8"/>
  <c r="K89" i="8"/>
  <c r="L86" i="8"/>
  <c r="S74" i="8"/>
  <c r="S69" i="8"/>
  <c r="T79" i="8"/>
  <c r="T58" i="8"/>
  <c r="T64" i="8" s="1"/>
  <c r="T67" i="8" s="1"/>
  <c r="T78" i="8" l="1"/>
  <c r="U79" i="8"/>
  <c r="V59" i="8"/>
  <c r="V48" i="8"/>
  <c r="V57" i="8" s="1"/>
  <c r="V62" i="8"/>
  <c r="V60" i="8"/>
  <c r="W47" i="8"/>
  <c r="V61" i="8"/>
  <c r="T69" i="8"/>
  <c r="T74" i="8"/>
  <c r="L89" i="8"/>
  <c r="M86" i="8"/>
  <c r="S70" i="8"/>
  <c r="R70" i="8"/>
  <c r="R77" i="8" s="1"/>
  <c r="R82" i="8" s="1"/>
  <c r="U58" i="8"/>
  <c r="U78" i="8" s="1"/>
  <c r="R71" i="8" l="1"/>
  <c r="S77" i="8"/>
  <c r="S82" i="8" s="1"/>
  <c r="S85" i="8"/>
  <c r="S83" i="8"/>
  <c r="S87" i="8"/>
  <c r="R85" i="8"/>
  <c r="R83" i="8"/>
  <c r="R88" i="8" s="1"/>
  <c r="R87" i="8"/>
  <c r="T70" i="8"/>
  <c r="T77" i="8" s="1"/>
  <c r="T82" i="8" s="1"/>
  <c r="M89" i="8"/>
  <c r="N86" i="8"/>
  <c r="V79" i="8"/>
  <c r="U64" i="8"/>
  <c r="U67" i="8" s="1"/>
  <c r="W59" i="8"/>
  <c r="W60" i="8"/>
  <c r="W61" i="8"/>
  <c r="W48" i="8"/>
  <c r="W57" i="8" s="1"/>
  <c r="W62" i="8"/>
  <c r="V58" i="8"/>
  <c r="V64" i="8" s="1"/>
  <c r="V67" i="8" s="1"/>
  <c r="S71" i="8"/>
  <c r="T85" i="8" l="1"/>
  <c r="T83" i="8"/>
  <c r="T88" i="8" s="1"/>
  <c r="T87" i="8"/>
  <c r="V74" i="8"/>
  <c r="V69" i="8"/>
  <c r="W58" i="8"/>
  <c r="W78" i="8" s="1"/>
  <c r="V78" i="8"/>
  <c r="T71" i="8"/>
  <c r="S88" i="8"/>
  <c r="W79" i="8"/>
  <c r="W64" i="8"/>
  <c r="W67" i="8" s="1"/>
  <c r="U69" i="8"/>
  <c r="U74" i="8"/>
  <c r="N89" i="8"/>
  <c r="O86" i="8"/>
  <c r="W74" i="8" l="1"/>
  <c r="W69" i="8"/>
  <c r="U70" i="8"/>
  <c r="U77" i="8" s="1"/>
  <c r="U82" i="8" s="1"/>
  <c r="O89" i="8"/>
  <c r="P86" i="8"/>
  <c r="V70" i="8"/>
  <c r="V71" i="8" s="1"/>
  <c r="P89" i="8" l="1"/>
  <c r="Q86" i="8"/>
  <c r="U85" i="8"/>
  <c r="U83" i="8"/>
  <c r="U88" i="8" s="1"/>
  <c r="U87" i="8"/>
  <c r="W70" i="8"/>
  <c r="V77" i="8"/>
  <c r="V82" i="8" s="1"/>
  <c r="U71" i="8"/>
  <c r="V85" i="8" l="1"/>
  <c r="V87" i="8"/>
  <c r="V83" i="8"/>
  <c r="V88" i="8" s="1"/>
  <c r="W77" i="8"/>
  <c r="W82" i="8" s="1"/>
  <c r="W71" i="8"/>
  <c r="Q89" i="8"/>
  <c r="R86" i="8"/>
  <c r="W85" i="8" l="1"/>
  <c r="W87" i="8"/>
  <c r="W83" i="8"/>
  <c r="W88" i="8" s="1"/>
  <c r="G26" i="8" s="1"/>
  <c r="G28" i="8"/>
  <c r="R89" i="8"/>
  <c r="S86" i="8"/>
  <c r="S89" i="8" l="1"/>
  <c r="T86" i="8"/>
  <c r="T89" i="8" l="1"/>
  <c r="U86" i="8"/>
  <c r="U89" i="8" l="1"/>
  <c r="V86" i="8"/>
  <c r="V89" i="8" l="1"/>
  <c r="W86" i="8"/>
  <c r="W89" i="8" s="1"/>
  <c r="G27" i="8" s="1"/>
</calcChain>
</file>

<file path=xl/sharedStrings.xml><?xml version="1.0" encoding="utf-8"?>
<sst xmlns="http://schemas.openxmlformats.org/spreadsheetml/2006/main" count="1076" uniqueCount="566">
  <si>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</si>
  <si>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</si>
  <si>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</si>
  <si>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</si>
  <si>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</si>
  <si>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</si>
  <si>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</si>
  <si>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</si>
  <si>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</si>
  <si>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</si>
  <si>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</si>
  <si>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</si>
  <si>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</si>
  <si>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</si>
  <si>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</si>
  <si>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</si>
  <si>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</si>
  <si>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</si>
  <si>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</si>
  <si>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</si>
  <si>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</si>
  <si>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</si>
  <si>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</si>
  <si>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</si>
  <si>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</si>
  <si>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</si>
  <si>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</si>
  <si>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</si>
  <si>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</si>
  <si>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</si>
  <si>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</si>
  <si>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</si>
  <si>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</si>
  <si>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</si>
  <si>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</si>
  <si>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</si>
  <si>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</si>
  <si>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</si>
  <si>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</si>
  <si>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</si>
  <si>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</si>
  <si>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</si>
  <si>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</si>
  <si>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</si>
  <si>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</si>
  <si>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</si>
  <si>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</si>
  <si>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</si>
  <si>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</si>
  <si>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</si>
  <si>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</si>
  <si>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</si>
  <si>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</si>
  <si>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</si>
  <si>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</si>
  <si>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</si>
  <si>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</si>
  <si>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</si>
  <si>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</si>
  <si>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</si>
  <si>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</si>
  <si>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</si>
  <si>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</si>
  <si>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</si>
  <si>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</si>
  <si>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</si>
  <si>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</si>
  <si>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</si>
  <si>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</si>
  <si>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</si>
  <si>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</si>
  <si>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</si>
  <si>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</si>
  <si>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</si>
  <si>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</si>
  <si>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</si>
  <si>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</si>
  <si>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</si>
  <si>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</si>
  <si>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</si>
  <si>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</si>
  <si>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</si>
  <si>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</si>
  <si>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</si>
  <si>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</si>
  <si>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</si>
  <si>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</si>
  <si>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</si>
  <si>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</si>
  <si>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</si>
  <si>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</si>
  <si>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</si>
  <si>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</si>
  <si>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</si>
  <si>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</si>
  <si>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</si>
  <si>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</si>
  <si>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</si>
  <si>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</si>
  <si>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</si>
  <si>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</si>
  <si>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</si>
  <si>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</si>
  <si>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</si>
  <si>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</si>
  <si>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</si>
  <si>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</si>
  <si>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</si>
  <si>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</si>
  <si>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</si>
  <si>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</si>
  <si>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</si>
  <si>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</si>
  <si>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</si>
  <si>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</si>
  <si>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</si>
  <si>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</si>
  <si>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</si>
  <si>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</si>
  <si>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</si>
  <si>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</si>
  <si>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</si>
  <si>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</si>
  <si>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</si>
  <si>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</si>
  <si>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</si>
  <si>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</si>
  <si>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</si>
  <si>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</si>
  <si>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</si>
  <si>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</si>
  <si>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</si>
  <si>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</si>
  <si>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</si>
  <si>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</si>
  <si>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</si>
  <si>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</si>
  <si>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</si>
  <si>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</si>
  <si>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</si>
  <si>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</si>
  <si>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</si>
  <si>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</si>
  <si>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</si>
  <si>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</si>
  <si>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</si>
  <si>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</si>
  <si>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</si>
  <si>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</si>
  <si>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</si>
  <si>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</si>
  <si>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</si>
  <si>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</si>
  <si>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</si>
  <si>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</si>
  <si>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</si>
  <si>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</si>
  <si>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</si>
  <si>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</si>
  <si>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</si>
  <si>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</si>
  <si>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</si>
  <si>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</si>
  <si>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</si>
  <si>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</si>
  <si>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</si>
  <si>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</si>
  <si>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</si>
  <si>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</si>
  <si>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</si>
  <si>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</si>
  <si>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</si>
  <si>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</si>
  <si>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</si>
  <si>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</si>
  <si>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</si>
  <si>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</si>
  <si>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</si>
  <si>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</si>
  <si>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</si>
  <si>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</si>
  <si>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</si>
  <si>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</si>
  <si>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</si>
  <si>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</si>
  <si>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</si>
  <si>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</si>
  <si>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</si>
  <si>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</si>
  <si>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</si>
  <si>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</si>
  <si>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</si>
  <si>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</si>
  <si>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</si>
  <si>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</si>
  <si>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</si>
  <si>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</si>
  <si>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</si>
  <si>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</si>
  <si>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</si>
  <si>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</si>
  <si>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</si>
  <si>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</si>
  <si>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</si>
  <si>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</si>
  <si>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</si>
  <si>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</si>
  <si>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</si>
  <si>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</si>
  <si>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</si>
  <si>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</si>
  <si>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</si>
  <si>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</si>
  <si>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</si>
  <si>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</si>
  <si>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</si>
  <si>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</si>
  <si>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</si>
  <si>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</si>
  <si>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</si>
  <si>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</si>
  <si>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</si>
  <si>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</si>
  <si>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</si>
  <si>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</si>
  <si>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</si>
  <si>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</si>
  <si>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</si>
  <si>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</si>
  <si>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</si>
  <si>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</si>
  <si>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</si>
  <si>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</si>
  <si>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</si>
  <si>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</si>
  <si>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</si>
  <si>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</si>
  <si>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</si>
  <si>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</si>
  <si>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</si>
  <si>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</si>
  <si>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</si>
  <si>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</si>
  <si>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</si>
  <si>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</si>
  <si>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</si>
  <si>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</si>
  <si>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</si>
  <si>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</si>
  <si>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</si>
  <si>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</si>
  <si>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</si>
  <si>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</si>
  <si>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</si>
  <si>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</si>
  <si>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</si>
  <si>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</si>
  <si>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</si>
  <si>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</si>
  <si>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</si>
  <si>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</si>
  <si>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</si>
  <si>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</si>
  <si>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</si>
  <si>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</si>
  <si>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</si>
  <si>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</si>
  <si>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</si>
  <si>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</si>
  <si>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</si>
  <si>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</si>
  <si>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</si>
  <si>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</si>
  <si>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</si>
  <si>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</si>
  <si>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</si>
  <si>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</si>
  <si>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</si>
  <si>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</si>
  <si>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</si>
  <si>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</si>
  <si>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</si>
  <si>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</si>
  <si>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</si>
  <si>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</si>
  <si>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</si>
  <si>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</si>
  <si>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</si>
  <si>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</si>
  <si>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</si>
  <si>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</si>
  <si>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</si>
  <si>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</si>
  <si>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</si>
  <si>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</si>
  <si>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</si>
  <si>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</si>
  <si>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</si>
  <si>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</si>
  <si>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</si>
  <si>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</si>
  <si>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</si>
  <si>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</si>
  <si>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</si>
  <si>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</si>
  <si>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</si>
  <si>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</si>
  <si>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</si>
  <si>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</si>
  <si>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</si>
  <si>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</si>
  <si>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</si>
  <si>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</si>
  <si>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</si>
  <si>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</si>
  <si>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</si>
  <si>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</si>
  <si>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</si>
  <si>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</si>
  <si>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</si>
  <si>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</si>
  <si>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</si>
  <si>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</si>
  <si>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</si>
  <si>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</si>
  <si>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</si>
  <si>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</si>
  <si>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</si>
  <si>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</si>
  <si>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</si>
  <si>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</si>
  <si>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</si>
  <si>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</si>
  <si>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</si>
  <si>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</si>
  <si>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</si>
  <si>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</si>
  <si>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</si>
  <si>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</si>
  <si>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</si>
  <si>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</si>
  <si>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</si>
  <si>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</si>
  <si>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</si>
  <si>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</si>
  <si>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</si>
  <si>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</si>
  <si>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</si>
  <si>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</si>
  <si>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</si>
  <si>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</si>
  <si>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</si>
  <si>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</si>
  <si>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</si>
  <si>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</si>
  <si>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</si>
  <si>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</si>
  <si>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</si>
  <si>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</si>
  <si>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</si>
  <si>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</si>
  <si>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</si>
  <si>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</si>
  <si>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</si>
  <si>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</si>
  <si>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</si>
  <si>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</si>
  <si>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</si>
  <si>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</si>
  <si>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</si>
  <si>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</si>
  <si>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</si>
  <si>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</si>
  <si>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</si>
  <si>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</si>
  <si>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</si>
  <si>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</si>
  <si>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</si>
  <si>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</si>
  <si>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</si>
  <si>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</si>
  <si>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</si>
  <si>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</si>
  <si>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</si>
  <si>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</si>
  <si>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</si>
  <si>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</si>
  <si>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</si>
  <si>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</si>
  <si>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</si>
  <si>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</si>
  <si>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</si>
  <si>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</si>
  <si>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</si>
  <si>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</si>
  <si>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</si>
  <si>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</si>
  <si>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</si>
  <si>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</si>
  <si>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</si>
  <si>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</si>
  <si>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</si>
  <si>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</si>
  <si>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</si>
  <si>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</si>
  <si>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</si>
  <si>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</si>
  <si>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</si>
  <si>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</si>
  <si>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</si>
  <si>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</si>
  <si>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</si>
  <si>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</si>
  <si>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</si>
  <si>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</si>
  <si>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</si>
  <si>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</si>
  <si>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</si>
  <si>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</si>
  <si>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</si>
  <si>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</si>
  <si>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</si>
  <si>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</si>
  <si>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</si>
  <si>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</si>
  <si>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</si>
  <si>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</si>
  <si>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</si>
  <si>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</si>
  <si>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</si>
  <si>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</si>
  <si>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</si>
  <si>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</si>
  <si>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</si>
  <si>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</si>
  <si>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</si>
  <si>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</si>
  <si>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</si>
  <si>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</si>
  <si>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</si>
  <si>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</si>
  <si>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</si>
  <si>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</si>
  <si>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</si>
  <si>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</si>
  <si>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</si>
  <si>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</si>
  <si>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</si>
  <si>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</si>
  <si>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</si>
  <si>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</si>
  <si>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</si>
  <si>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</si>
  <si>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</si>
  <si>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</si>
  <si>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</si>
  <si>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</si>
  <si>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</si>
  <si>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</si>
  <si>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</si>
  <si>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</si>
  <si>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</si>
  <si>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</si>
  <si>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</si>
  <si>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</si>
  <si>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</si>
  <si>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</si>
  <si>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</si>
  <si>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</si>
  <si>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</si>
  <si>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</si>
  <si>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</si>
  <si>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</si>
  <si>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</si>
  <si>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</si>
  <si>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</si>
  <si>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</si>
  <si>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</si>
  <si>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</si>
  <si>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</si>
  <si>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</si>
  <si>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</si>
  <si>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</si>
  <si>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</si>
  <si>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</si>
  <si>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</si>
  <si>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</si>
  <si>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</si>
  <si>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</si>
  <si>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</si>
  <si>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</si>
  <si>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</si>
  <si>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</si>
  <si>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</si>
  <si>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</si>
  <si>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</si>
  <si>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</si>
  <si>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</si>
  <si>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</si>
  <si>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</si>
  <si>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</si>
  <si>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</si>
  <si>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</si>
  <si>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</si>
  <si>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</si>
  <si>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</si>
  <si>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</si>
  <si>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</si>
  <si>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</si>
  <si>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</si>
  <si>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</si>
  <si>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</si>
  <si>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</si>
  <si>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</si>
  <si>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</si>
  <si>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</si>
  <si>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</si>
  <si>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</si>
  <si>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</si>
  <si>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</si>
  <si>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</si>
  <si>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 № 22 по КВЛ 10 кВ № 4 ПС Ирень</t>
  </si>
  <si>
    <t>электротехническое</t>
  </si>
  <si>
    <t>ТМ-250кВа</t>
  </si>
  <si>
    <t>ТМГ-400 кВа</t>
  </si>
  <si>
    <t xml:space="preserve">Трехфазный силовойтрансформатор маслянный </t>
  </si>
  <si>
    <t>Трехфазный силовойтрансформатор маслянный герметичного исполнения</t>
  </si>
  <si>
    <t>нет</t>
  </si>
  <si>
    <t>ВЛ 0,4 кВ  Котельная ТП № 22 по КВЛ 10 кВ № 4 ПС Ирень</t>
  </si>
  <si>
    <t>ВЛ 0,4 кВ от ТП № 22 до ВРУ Котельная</t>
  </si>
  <si>
    <t>СИП-2 4*95</t>
  </si>
  <si>
    <t>ВЛИ</t>
  </si>
  <si>
    <t>ж/б</t>
  </si>
  <si>
    <t>Новое строительство</t>
  </si>
  <si>
    <t>не требутся</t>
  </si>
  <si>
    <t>ПКГУП "КЭС"</t>
  </si>
  <si>
    <t>Реконструкция</t>
  </si>
  <si>
    <t>закупка не проведена</t>
  </si>
  <si>
    <t>Реконструкция ТП №22/250кВА (замена трансформатора ТМ10/250кВА на ТМГ10/400кВА) строительство ВЛИ-0,4 кВ от ТП № 22 на котельную №5  проводом СИП2 4х120 L-0,4 км с демонтажом ВЛ-0,4кВ "Котельная №5" от ТП-163.</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</si>
  <si>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</si>
  <si>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</si>
  <si>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</si>
  <si>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</si>
  <si>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</si>
  <si>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</si>
  <si>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</si>
  <si>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</si>
  <si>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</si>
  <si>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</si>
  <si>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</si>
  <si>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</si>
  <si>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</si>
  <si>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</si>
  <si>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</si>
  <si>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</si>
  <si>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Замена  оборудования РТП/ТП со сроком службы более 50 лет, не соответствующего действующим НТД  (ПУЭ, ПТЭ, ПОТ ЭЭ, РД, СТО, ГОСТам и т.д.) в части: несоответствие баковых выключателей коммутационной способности токам КЗ (ПУЭ, п. 1.4.5), высокая взрыво-пожароопасность баковых выключателей в связи с отсутствием маслоприемников и не соответствии токам КЗ (ПУЭ, п. 4.2.101, ПУЭ, п. 1.4.5), отсутствие стационарных заземляющих разъединителей (ПУЭ, п. 4.2.28; СТО 70238424.10.009-2011, п. 10.1), в РУ-6 кВ РТП отсутствуют блокировки дверей ячеек с разъединителями (РД 34.35.512.  ГОСТ 12.2.007.4-75. п. 2.4.з) установленные в РУ-0,4 кВ предохранители по конструкции не обеспечивают безопасность персонала при эксплуатации (ПУЭ, п. 4.1.8, ПОТ ЭЭ, п. 3.10), отсутствие мероприятий по снижению шума, вибраций и ЭМИ в отдельно стоящих ТП и в встроенных в жилые дома (ПУЭ п. 7.1.5; СТО 70238424.10.009-2011, п. 11.1), отсутствие маслоприемников под силовыми трансформаторами (ПУЭ, п. 4.2.103, ПТЭ п.492), разрушение элементов заземляющих устройств превышает 50% сечения (РД 53-34.0-20.525-00. п. 2.3), невозможность проведения телемеханики на устаревшем оборудовании РУ-6 кВ. Мероприятия направлены на повышение индекса технического состояния объектов электросетевого комплекса.  Обоснование увеличения мощности силовых трансформаторов: Загрузка по замерам от 28.12.2021 составляет 0,412 МВт (108%)</t>
  </si>
  <si>
    <t>выделение этапов не предусматривается</t>
  </si>
  <si>
    <t>Акт технического осмотра</t>
  </si>
  <si>
    <t>Год раскрытия информации: 2025 год</t>
  </si>
  <si>
    <t>0,69 млн руб с НДС</t>
  </si>
  <si>
    <t>0,57 млн руб без НДС</t>
  </si>
  <si>
    <t>МВ×А-0,4;км ЛЭП-0,19;т.у.-0;шт.-1</t>
  </si>
  <si>
    <t>З</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</si>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</sst>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2577629.2784833591</c:v>
                </c:pt>
                <c:pt idx="3">
                  <c:v>4328012.9791699005</c:v>
                </c:pt>
                <c:pt idx="4">
                  <c:v>6248609.4677552283</c:v>
                </c:pt>
                <c:pt idx="5">
                  <c:v>8356373.8336960841</c:v>
                </c:pt>
                <c:pt idx="6">
                  <c:v>10669973.799804669</c:v>
                </c:pt>
                <c:pt idx="7">
                  <c:v>13209964.793381829</c:v>
                </c:pt>
                <c:pt idx="8">
                  <c:v>15998983.093879493</c:v>
                </c:pt>
                <c:pt idx="9">
                  <c:v>19061958.938974414</c:v>
                </c:pt>
                <c:pt idx="10">
                  <c:v>22426351.66816042</c:v>
                </c:pt>
                <c:pt idx="11">
                  <c:v>26122409.200971209</c:v>
                </c:pt>
                <c:pt idx="12">
                  <c:v>30183454.387928978</c:v>
                </c:pt>
                <c:pt idx="13">
                  <c:v>34646201.038707539</c:v>
                </c:pt>
                <c:pt idx="14">
                  <c:v>39551102.726492494</c:v>
                </c:pt>
                <c:pt idx="15">
                  <c:v>44942737.793091074</c:v>
                </c:pt>
                <c:pt idx="16">
                  <c:v>50870234.339282759</c:v>
                </c:pt>
              </c:numCache>
            </c:numRef>
          </c:val>
          <c:smooth val="0"/>
          <c:extLst>
            <c:ext xmlns:c16="http://schemas.microsoft.com/office/drawing/2014/chart" uri="{C3380CC4-5D6E-409C-BE32-E72D297353CC}">
              <c16:uniqueId val="{00000000-C06F-4AFB-8CFF-4B1792248C2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1416154.0031934965</c:v>
                </c:pt>
                <c:pt idx="3">
                  <c:v>1370807.1898242163</c:v>
                </c:pt>
                <c:pt idx="4">
                  <c:v>1331069.7080840338</c:v>
                </c:pt>
                <c:pt idx="5">
                  <c:v>1292731.359166774</c:v>
                </c:pt>
                <c:pt idx="6">
                  <c:v>1255729.3695334224</c:v>
                </c:pt>
                <c:pt idx="7">
                  <c:v>1220004.7337284209</c:v>
                </c:pt>
                <c:pt idx="8">
                  <c:v>1185501.9142293078</c:v>
                </c:pt>
                <c:pt idx="9">
                  <c:v>1152168.5703494963</c:v>
                </c:pt>
                <c:pt idx="10">
                  <c:v>1119955.3130884513</c:v>
                </c:pt>
                <c:pt idx="11">
                  <c:v>1088815.483169853</c:v>
                </c:pt>
                <c:pt idx="12">
                  <c:v>1058704.9498154349</c:v>
                </c:pt>
                <c:pt idx="13">
                  <c:v>1029581.9280744434</c:v>
                </c:pt>
                <c:pt idx="14">
                  <c:v>1001406.8127701532</c:v>
                </c:pt>
                <c:pt idx="15">
                  <c:v>974142.02733901876</c:v>
                </c:pt>
                <c:pt idx="16">
                  <c:v>947751.88602800691</c:v>
                </c:pt>
              </c:numCache>
            </c:numRef>
          </c:val>
          <c:smooth val="0"/>
          <c:extLst>
            <c:ext xmlns:c16="http://schemas.microsoft.com/office/drawing/2014/chart" uri="{C3380CC4-5D6E-409C-BE32-E72D297353CC}">
              <c16:uniqueId val="{00000001-C06F-4AFB-8CFF-4B1792248C2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558</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538</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546</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547</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548</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549</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550</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551</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552</v>
      </c>
    </row>
    <row r="41" spans="1:24" ht="63" x14ac:dyDescent="0.25">
      <c r="A41" s="18" t="s">
        <v>47</v>
      </c>
      <c r="B41" s="24" t="s">
        <v>48</v>
      </c>
      <c r="C41" s="17" t="s">
        <v>553</v>
      </c>
    </row>
    <row r="42" spans="1:24" ht="47.25" x14ac:dyDescent="0.25">
      <c r="A42" s="18" t="s">
        <v>49</v>
      </c>
      <c r="B42" s="24" t="s">
        <v>50</v>
      </c>
      <c r="C42" s="17" t="s">
        <v>553</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554</v>
      </c>
    </row>
    <row r="47" spans="1:24" ht="18.75" customHeight="1" x14ac:dyDescent="0.25">
      <c r="A47" s="21"/>
      <c r="B47" s="22"/>
      <c r="C47" s="23"/>
    </row>
    <row r="48" spans="1:24" ht="31.5" x14ac:dyDescent="0.25">
      <c r="A48" s="18" t="s">
        <v>59</v>
      </c>
      <c r="B48" s="24" t="s">
        <v>60</v>
      </c>
      <c r="C48" s="25" t="s">
        <v>559</v>
      </c>
    </row>
    <row r="49" spans="1:3" ht="31.5" x14ac:dyDescent="0.25">
      <c r="A49" s="18" t="s">
        <v>61</v>
      </c>
      <c r="B49" s="24" t="s">
        <v>62</v>
      </c>
      <c r="C49" s="26" t="s">
        <v>560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 №22/250кВА (замена трансформатора ТМ10/250кВА на ТМГ10/400кВА) строительство ВЛИ-0,4 кВ от ТП № 22 на котельную №5  проводом СИП2 4х120 L-0,4 км с демонтажом ВЛ-0,4кВ "Котельная №5" от ТП-163.</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3.1395075000000001</v>
      </c>
      <c r="E24" s="196">
        <v>3.1395075000000001</v>
      </c>
      <c r="F24" s="197">
        <v>3.1395075000000001</v>
      </c>
      <c r="G24" s="196">
        <v>0</v>
      </c>
      <c r="H24" s="196">
        <v>0</v>
      </c>
      <c r="I24" s="196">
        <v>0</v>
      </c>
      <c r="J24" s="196">
        <v>3.1395075000000001</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3.1395074999999997</v>
      </c>
      <c r="E27" s="26">
        <v>0</v>
      </c>
      <c r="F27" s="203">
        <v>3.1395074999999997</v>
      </c>
      <c r="G27" s="26">
        <v>0</v>
      </c>
      <c r="H27" s="26">
        <v>0</v>
      </c>
      <c r="I27" s="26">
        <v>0</v>
      </c>
      <c r="J27" s="26">
        <v>3.1395074999999997</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2.6162562499999997</v>
      </c>
      <c r="E30" s="200">
        <v>2.6162562499999997</v>
      </c>
      <c r="F30" s="200">
        <v>2.6162562499999997</v>
      </c>
      <c r="G30" s="200">
        <v>0</v>
      </c>
      <c r="H30" s="200">
        <v>0</v>
      </c>
      <c r="I30" s="200">
        <v>0</v>
      </c>
      <c r="J30" s="200">
        <v>2.6162562499999997</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0.26162562499999997</v>
      </c>
      <c r="E31" s="26">
        <v>0.26162562499999997</v>
      </c>
      <c r="F31" s="26">
        <v>0.26162562499999997</v>
      </c>
      <c r="G31" s="200">
        <v>0</v>
      </c>
      <c r="H31" s="26">
        <v>0</v>
      </c>
      <c r="I31" s="26">
        <v>0</v>
      </c>
      <c r="J31" s="200">
        <v>0.26162562499999997</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0.65406406249999993</v>
      </c>
      <c r="E32" s="26">
        <v>0.65406406249999993</v>
      </c>
      <c r="F32" s="26">
        <v>0.65406406249999993</v>
      </c>
      <c r="G32" s="200">
        <v>0</v>
      </c>
      <c r="H32" s="26">
        <v>0</v>
      </c>
      <c r="I32" s="26">
        <v>0</v>
      </c>
      <c r="J32" s="200">
        <v>0.65406406249999993</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1.5697537499999998</v>
      </c>
      <c r="E33" s="26">
        <v>1.5697537499999998</v>
      </c>
      <c r="F33" s="26">
        <v>1.5697537499999998</v>
      </c>
      <c r="G33" s="200">
        <v>0</v>
      </c>
      <c r="H33" s="26">
        <v>0</v>
      </c>
      <c r="I33" s="26">
        <v>0</v>
      </c>
      <c r="J33" s="200">
        <v>1.5697537499999998</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0.13081281249999999</v>
      </c>
      <c r="E34" s="26">
        <v>0.13081281249999999</v>
      </c>
      <c r="F34" s="26">
        <v>0.13081281249999999</v>
      </c>
      <c r="G34" s="200">
        <v>0</v>
      </c>
      <c r="H34" s="26">
        <v>0</v>
      </c>
      <c r="I34" s="26">
        <v>0</v>
      </c>
      <c r="J34" s="200">
        <v>0.13081281249999999</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0.4</v>
      </c>
      <c r="E36" s="26">
        <v>0.4</v>
      </c>
      <c r="F36" s="26">
        <v>0.4</v>
      </c>
      <c r="G36" s="26">
        <v>0</v>
      </c>
      <c r="H36" s="26">
        <v>0</v>
      </c>
      <c r="I36" s="26">
        <v>0</v>
      </c>
      <c r="J36" s="26">
        <v>0.4</v>
      </c>
      <c r="K36" s="26">
        <v>4</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0.4</v>
      </c>
      <c r="E38" s="26">
        <v>0.4</v>
      </c>
      <c r="F38" s="26">
        <v>0.4</v>
      </c>
      <c r="G38" s="26">
        <v>0</v>
      </c>
      <c r="H38" s="26">
        <v>0</v>
      </c>
      <c r="I38" s="26">
        <v>0</v>
      </c>
      <c r="J38" s="26">
        <v>0.4</v>
      </c>
      <c r="K38" s="26">
        <v>4</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0.4</v>
      </c>
      <c r="E46" s="200">
        <v>0.4</v>
      </c>
      <c r="F46" s="200">
        <v>0.4</v>
      </c>
      <c r="G46" s="200">
        <v>0</v>
      </c>
      <c r="H46" s="200">
        <v>0</v>
      </c>
      <c r="I46" s="200">
        <v>0</v>
      </c>
      <c r="J46" s="200">
        <v>0.4</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0.4</v>
      </c>
      <c r="E48" s="200">
        <v>0.4</v>
      </c>
      <c r="F48" s="200">
        <v>0.4</v>
      </c>
      <c r="G48" s="200">
        <v>0</v>
      </c>
      <c r="H48" s="200">
        <v>0</v>
      </c>
      <c r="I48" s="200">
        <v>0</v>
      </c>
      <c r="J48" s="200">
        <v>0.4</v>
      </c>
      <c r="K48" s="200">
        <v>4</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2.6162562499999997</v>
      </c>
      <c r="E55" s="200">
        <v>2.6162562499999997</v>
      </c>
      <c r="F55" s="200">
        <v>2.6162562499999997</v>
      </c>
      <c r="G55" s="200">
        <v>0</v>
      </c>
      <c r="H55" s="200">
        <v>0</v>
      </c>
      <c r="I55" s="200">
        <v>0</v>
      </c>
      <c r="J55" s="200">
        <v>2.6162562499999997</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2.6162562499999997</v>
      </c>
      <c r="E56" s="26">
        <v>2.6162562499999997</v>
      </c>
      <c r="F56" s="26">
        <v>2.6162562499999997</v>
      </c>
      <c r="G56" s="26">
        <v>0</v>
      </c>
      <c r="H56" s="26">
        <v>0</v>
      </c>
      <c r="I56" s="26">
        <v>0</v>
      </c>
      <c r="J56" s="26">
        <v>2.6162562499999997</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0.4</v>
      </c>
      <c r="E57" s="26">
        <v>0.4</v>
      </c>
      <c r="F57" s="26">
        <v>0.4</v>
      </c>
      <c r="G57" s="26">
        <v>0</v>
      </c>
      <c r="H57" s="26">
        <v>0</v>
      </c>
      <c r="I57" s="26">
        <v>0</v>
      </c>
      <c r="J57" s="26">
        <v>0.4</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0.4</v>
      </c>
      <c r="E59" s="211">
        <v>0.4</v>
      </c>
      <c r="F59" s="211">
        <v>0.4</v>
      </c>
      <c r="G59" s="211">
        <v>0</v>
      </c>
      <c r="H59" s="211">
        <v>0</v>
      </c>
      <c r="I59" s="211">
        <v>0</v>
      </c>
      <c r="J59" s="211">
        <v>0.4</v>
      </c>
      <c r="K59" s="211">
        <v>4</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2.6162562499999997</v>
      </c>
      <c r="E64" s="221">
        <v>2.6162562499999997</v>
      </c>
      <c r="F64" s="221">
        <v>2.6162562499999997</v>
      </c>
      <c r="G64" s="221">
        <v>0</v>
      </c>
      <c r="H64" s="221">
        <v>0</v>
      </c>
      <c r="I64" s="221">
        <v>0</v>
      </c>
      <c r="J64" s="221">
        <v>2.6162562499999997</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Реконструкция ТП №22/250кВА (замена трансформатора ТМ10/250кВА на ТМГ10/400кВА) строительство ВЛИ-0,4 кВ от ТП № 22 на котельную №5  проводом СИП2 4х120 L-0,4 км с демонтажом ВЛ-0,4кВ "Котельная №5" от ТП-163.</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535</v>
      </c>
      <c r="C26" s="157" t="s">
        <v>536</v>
      </c>
      <c r="D26" s="157">
        <v>2024</v>
      </c>
      <c r="E26" s="157" t="s">
        <v>83</v>
      </c>
      <c r="F26" s="157" t="s">
        <v>83</v>
      </c>
      <c r="G26" s="157">
        <v>0.4</v>
      </c>
      <c r="H26" s="157" t="s">
        <v>83</v>
      </c>
      <c r="I26" s="157">
        <v>0</v>
      </c>
      <c r="J26" s="157" t="s">
        <v>83</v>
      </c>
      <c r="K26" s="157" t="s">
        <v>83</v>
      </c>
      <c r="L26" s="157">
        <v>0</v>
      </c>
      <c r="M26" s="157" t="s">
        <v>83</v>
      </c>
      <c r="N26" s="157">
        <v>0</v>
      </c>
      <c r="O26" s="157" t="s">
        <v>537</v>
      </c>
      <c r="P26" s="157" t="s">
        <v>537</v>
      </c>
      <c r="Q26" s="157" t="s">
        <v>537</v>
      </c>
      <c r="R26" s="157" t="s">
        <v>537</v>
      </c>
      <c r="S26" s="157" t="s">
        <v>537</v>
      </c>
      <c r="T26" s="157" t="s">
        <v>537</v>
      </c>
      <c r="U26" s="157" t="s">
        <v>537</v>
      </c>
      <c r="V26" s="157" t="s">
        <v>537</v>
      </c>
      <c r="W26" s="157" t="s">
        <v>537</v>
      </c>
      <c r="X26" s="157" t="s">
        <v>537</v>
      </c>
      <c r="Y26" s="157" t="s">
        <v>537</v>
      </c>
      <c r="Z26" s="157" t="s">
        <v>537</v>
      </c>
      <c r="AA26" s="157" t="s">
        <v>537</v>
      </c>
      <c r="AB26" s="157" t="s">
        <v>537</v>
      </c>
      <c r="AC26" s="157" t="s">
        <v>537</v>
      </c>
      <c r="AD26" s="157" t="s">
        <v>537</v>
      </c>
      <c r="AE26" s="157" t="s">
        <v>537</v>
      </c>
      <c r="AF26" s="157" t="s">
        <v>537</v>
      </c>
      <c r="AG26" s="157" t="s">
        <v>537</v>
      </c>
      <c r="AH26" s="157" t="s">
        <v>537</v>
      </c>
      <c r="AI26" s="157" t="s">
        <v>537</v>
      </c>
      <c r="AJ26" s="157" t="s">
        <v>537</v>
      </c>
      <c r="AK26" s="157" t="s">
        <v>537</v>
      </c>
      <c r="AL26" s="157" t="s">
        <v>537</v>
      </c>
      <c r="AM26" s="157" t="s">
        <v>537</v>
      </c>
      <c r="AN26" s="157" t="s">
        <v>537</v>
      </c>
      <c r="AO26" s="157" t="s">
        <v>537</v>
      </c>
      <c r="AP26" s="157" t="s">
        <v>537</v>
      </c>
      <c r="AQ26" s="158" t="s">
        <v>537</v>
      </c>
      <c r="AR26" s="157" t="s">
        <v>537</v>
      </c>
      <c r="AS26" s="157" t="s">
        <v>537</v>
      </c>
      <c r="AT26" s="157" t="s">
        <v>537</v>
      </c>
      <c r="AU26" s="157" t="s">
        <v>537</v>
      </c>
      <c r="AV26" s="157" t="s">
        <v>537</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O_К2_3</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 №22/250кВА (замена трансформатора ТМ10/250кВА на ТМГ10/400кВА) строительство ВЛИ-0,4 кВ от ТП № 22 на котельную №5  проводом СИП2 4х120 L-0,4 км с демонтажом ВЛ-0,4кВ "Котельная №5" от ТП-163.</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468</v>
      </c>
      <c r="B21" s="168" t="s">
        <v>538</v>
      </c>
    </row>
    <row r="22" spans="1:2" s="134" customFormat="1" ht="16.5" thickBot="1" x14ac:dyDescent="0.3">
      <c r="A22" s="167" t="s">
        <v>469</v>
      </c>
      <c r="B22" s="168" t="s">
        <v>539</v>
      </c>
    </row>
    <row r="23" spans="1:2" s="134" customFormat="1" ht="16.5" thickBot="1" x14ac:dyDescent="0.3">
      <c r="A23" s="167" t="s">
        <v>470</v>
      </c>
      <c r="B23" s="168" t="s">
        <v>536</v>
      </c>
    </row>
    <row r="24" spans="1:2" s="134" customFormat="1" ht="16.5" thickBot="1" x14ac:dyDescent="0.3">
      <c r="A24" s="167" t="s">
        <v>471</v>
      </c>
      <c r="B24" s="168" t="s">
        <v>561</v>
      </c>
    </row>
    <row r="25" spans="1:2" s="134" customFormat="1" ht="16.5" thickBot="1" x14ac:dyDescent="0.3">
      <c r="A25" s="169" t="s">
        <v>472</v>
      </c>
      <c r="B25" s="168">
        <v>2024</v>
      </c>
    </row>
    <row r="26" spans="1:2" s="134" customFormat="1" ht="16.5" thickBot="1" x14ac:dyDescent="0.3">
      <c r="A26" s="170" t="s">
        <v>473</v>
      </c>
      <c r="B26" s="168" t="s">
        <v>562</v>
      </c>
    </row>
    <row r="27" spans="1:2" s="134" customFormat="1" ht="29.25" thickBot="1" x14ac:dyDescent="0.3">
      <c r="A27" s="171" t="s">
        <v>474</v>
      </c>
      <c r="B27" s="168" t="s">
        <v>560</v>
      </c>
    </row>
    <row r="28" spans="1:2" s="134" customFormat="1" ht="16.5" thickBot="1" x14ac:dyDescent="0.3">
      <c r="A28" s="173" t="s">
        <v>475</v>
      </c>
      <c r="B28" s="168" t="s">
        <v>563</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540</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541</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541</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542</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542</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535</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543</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544</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545</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O_К2_3</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Реконструкция ТП №22/250кВА (замена трансформатора ТМ10/250кВА на ТМГ10/400кВА) строительство ВЛИ-0,4 кВ от ТП № 22 на котельную №5  проводом СИП2 4х120 L-0,4 км с демонтажом ВЛ-0,4кВ "Котельная №5" от ТП-163.</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O_К2_3</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Реконструкция ТП №22/250кВА (замена трансформатора ТМ10/250кВА на ТМГ10/400кВА) строительство ВЛИ-0,4 кВ от ТП № 22 на котельную №5  проводом СИП2 4х120 L-0,4 км с демонтажом ВЛ-0,4кВ "Котельная №5" от ТП-163.</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173.25" x14ac:dyDescent="0.25">
      <c r="A25" s="17">
        <v>1</v>
      </c>
      <c r="B25" s="17" t="s">
        <v>521</v>
      </c>
      <c r="C25" s="17" t="s">
        <v>521</v>
      </c>
      <c r="D25" s="17" t="s">
        <v>522</v>
      </c>
      <c r="E25" s="17" t="s">
        <v>523</v>
      </c>
      <c r="F25" s="17" t="s">
        <v>524</v>
      </c>
      <c r="G25" s="17" t="s">
        <v>525</v>
      </c>
      <c r="H25" s="17" t="s">
        <v>526</v>
      </c>
      <c r="I25" s="17">
        <v>1977</v>
      </c>
      <c r="J25" s="17">
        <v>2023</v>
      </c>
      <c r="K25" s="17">
        <v>1977</v>
      </c>
      <c r="L25" s="17">
        <v>10</v>
      </c>
      <c r="M25" s="17">
        <v>10</v>
      </c>
      <c r="N25" s="17">
        <v>0.25</v>
      </c>
      <c r="O25" s="17">
        <v>0.4</v>
      </c>
      <c r="P25" s="17" t="s">
        <v>527</v>
      </c>
      <c r="Q25" s="17" t="s">
        <v>527</v>
      </c>
      <c r="R25" s="17" t="s">
        <v>527</v>
      </c>
      <c r="S25" s="17"/>
      <c r="T25" s="17"/>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 №22/250кВА (замена трансформатора ТМ10/250кВА на ТМГ10/400кВА) строительство ВЛИ-0,4 кВ от ТП № 22 на котельную №5  проводом СИП2 4х120 L-0,4 км с демонтажом ВЛ-0,4кВ "Котельная №5" от ТП-163.</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63" x14ac:dyDescent="0.25">
      <c r="A25" s="43">
        <v>1</v>
      </c>
      <c r="B25" s="17" t="s">
        <v>527</v>
      </c>
      <c r="C25" s="17" t="s">
        <v>528</v>
      </c>
      <c r="D25" s="17" t="s">
        <v>527</v>
      </c>
      <c r="E25" s="17" t="s">
        <v>529</v>
      </c>
      <c r="F25" s="17">
        <v>0</v>
      </c>
      <c r="G25" s="17">
        <v>0.4</v>
      </c>
      <c r="H25" s="17">
        <v>0</v>
      </c>
      <c r="I25" s="17">
        <v>0.4</v>
      </c>
      <c r="J25" s="17">
        <v>2024</v>
      </c>
      <c r="K25" s="17" t="s">
        <v>85</v>
      </c>
      <c r="L25" s="17">
        <v>1</v>
      </c>
      <c r="M25" s="17" t="s">
        <v>85</v>
      </c>
      <c r="N25" s="17" t="s">
        <v>530</v>
      </c>
      <c r="O25" s="17" t="s">
        <v>85</v>
      </c>
      <c r="P25" s="17" t="s">
        <v>531</v>
      </c>
      <c r="Q25" s="17" t="s">
        <v>85</v>
      </c>
      <c r="R25" s="17">
        <v>0.2</v>
      </c>
      <c r="S25" s="17" t="s">
        <v>85</v>
      </c>
      <c r="T25" s="17" t="s">
        <v>85</v>
      </c>
      <c r="U25" s="17" t="s">
        <v>85</v>
      </c>
      <c r="V25" s="17" t="s">
        <v>85</v>
      </c>
      <c r="W25" s="17" t="s">
        <v>532</v>
      </c>
      <c r="X25" s="17" t="s">
        <v>85</v>
      </c>
      <c r="Y25" s="17" t="s">
        <v>85</v>
      </c>
      <c r="Z25" s="17" t="s">
        <v>85</v>
      </c>
      <c r="AA25" s="17" t="s">
        <v>533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O_К2_3</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 №22/250кВА (замена трансформатора ТМ10/250кВА на ТМГ10/400кВА) строительство ВЛИ-0,4 кВ от ТП № 22 на котельную №5  проводом СИП2 4х120 L-0,4 км с демонтажом ВЛ-0,4кВ "Котельная №5" от ТП-163.</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555</v>
      </c>
    </row>
    <row r="23" spans="1:3" ht="42.75" customHeight="1" x14ac:dyDescent="0.25">
      <c r="A23" s="49" t="s">
        <v>15</v>
      </c>
      <c r="B23" s="50" t="s">
        <v>137</v>
      </c>
      <c r="C23" s="25" t="s">
        <v>538</v>
      </c>
    </row>
    <row r="24" spans="1:3" ht="63" customHeight="1" x14ac:dyDescent="0.25">
      <c r="A24" s="49" t="s">
        <v>17</v>
      </c>
      <c r="B24" s="50" t="s">
        <v>138</v>
      </c>
      <c r="C24" s="25" t="s">
        <v>561</v>
      </c>
    </row>
    <row r="25" spans="1:3" ht="63" customHeight="1" x14ac:dyDescent="0.25">
      <c r="A25" s="49" t="s">
        <v>19</v>
      </c>
      <c r="B25" s="50" t="s">
        <v>139</v>
      </c>
      <c r="C25" s="25" t="s">
        <v>189</v>
      </c>
    </row>
    <row r="26" spans="1:3" ht="42.75" customHeight="1" x14ac:dyDescent="0.25">
      <c r="A26" s="49" t="s">
        <v>21</v>
      </c>
      <c r="B26" s="50" t="s">
        <v>140</v>
      </c>
      <c r="C26" s="25" t="s">
        <v>556</v>
      </c>
    </row>
    <row r="27" spans="1:3" ht="42.75" customHeight="1" x14ac:dyDescent="0.25">
      <c r="A27" s="49" t="s">
        <v>23</v>
      </c>
      <c r="B27" s="50" t="s">
        <v>141</v>
      </c>
      <c r="C27" s="25" t="s">
        <v>557</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562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Реконструкция ТП №22/250кВА (замена трансформатора ТМ10/250кВА на ТМГ10/400кВА) строительство ВЛИ-0,4 кВ от ТП № 22 на котельную №5  проводом СИП2 4х120 L-0,4 км с демонтажом ВЛ-0,4кВ "Котельная №5" от ТП-163.</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534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O_К2_3</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 №22/250кВА (замена трансформатора ТМ10/250кВА на ТМГ10/400кВА) строительство ВЛИ-0,4 кВ от ТП № 22 на котельную №5  проводом СИП2 4х120 L-0,4 км с демонтажом ВЛ-0,4кВ "Котельная №5" от ТП-163.</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O_К2_3</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ТП №22/250кВА (замена трансформатора ТМ10/250кВА на ТМГ10/400кВА) строительство ВЛИ-0,4 кВ от ТП № 22 на котельную №5  проводом СИП2 4х120 L-0,4 км с демонтажом ВЛ-0,4кВ "Котельная №5" от ТП-163.</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2616256.2499999995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18421900.503269237</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74750.178571428565</v>
      </c>
      <c r="E65" s="109">
        <f t="shared" si="10"/>
        <v>74750.178571428565</v>
      </c>
      <c r="F65" s="109">
        <f t="shared" si="10"/>
        <v>74750.178571428565</v>
      </c>
      <c r="G65" s="109">
        <f t="shared" si="10"/>
        <v>74750.178571428565</v>
      </c>
      <c r="H65" s="109">
        <f t="shared" si="10"/>
        <v>74750.178571428565</v>
      </c>
      <c r="I65" s="109">
        <f t="shared" si="10"/>
        <v>74750.178571428565</v>
      </c>
      <c r="J65" s="109">
        <f t="shared" si="10"/>
        <v>74750.178571428565</v>
      </c>
      <c r="K65" s="109">
        <f t="shared" si="10"/>
        <v>74750.178571428565</v>
      </c>
      <c r="L65" s="109">
        <f t="shared" si="10"/>
        <v>74750.178571428565</v>
      </c>
      <c r="M65" s="109">
        <f t="shared" si="10"/>
        <v>74750.178571428565</v>
      </c>
      <c r="N65" s="109">
        <f t="shared" si="10"/>
        <v>74750.178571428565</v>
      </c>
      <c r="O65" s="109">
        <f t="shared" si="10"/>
        <v>74750.178571428565</v>
      </c>
      <c r="P65" s="109">
        <f t="shared" si="10"/>
        <v>74750.178571428565</v>
      </c>
      <c r="Q65" s="109">
        <f t="shared" si="10"/>
        <v>74750.178571428565</v>
      </c>
      <c r="R65" s="109">
        <f t="shared" si="10"/>
        <v>74750.178571428565</v>
      </c>
      <c r="S65" s="109">
        <f t="shared" si="10"/>
        <v>74750.178571428565</v>
      </c>
      <c r="T65" s="109">
        <f t="shared" si="10"/>
        <v>74750.178571428565</v>
      </c>
      <c r="U65" s="109">
        <f t="shared" si="10"/>
        <v>74750.178571428565</v>
      </c>
      <c r="V65" s="109">
        <f t="shared" si="10"/>
        <v>74750.178571428565</v>
      </c>
      <c r="W65" s="109">
        <f t="shared" si="10"/>
        <v>74750.178571428565</v>
      </c>
    </row>
    <row r="66" spans="1:23" ht="11.25" customHeight="1" x14ac:dyDescent="0.25">
      <c r="A66" s="74" t="s">
        <v>237</v>
      </c>
      <c r="B66" s="109">
        <f>IF(AND(B45&gt;$B$92,B45&lt;=$B$92+$B$27),B65,0)</f>
        <v>0</v>
      </c>
      <c r="C66" s="109">
        <f t="shared" ref="C66:W66" si="11">IF(AND(C45&gt;$B$92,C45&lt;=$B$92+$B$27),C65+B66,0)</f>
        <v>0</v>
      </c>
      <c r="D66" s="109">
        <f t="shared" si="11"/>
        <v>74750.178571428565</v>
      </c>
      <c r="E66" s="109">
        <f t="shared" si="11"/>
        <v>149500.35714285713</v>
      </c>
      <c r="F66" s="109">
        <f t="shared" si="11"/>
        <v>224250.53571428568</v>
      </c>
      <c r="G66" s="109">
        <f t="shared" si="11"/>
        <v>299000.71428571426</v>
      </c>
      <c r="H66" s="109">
        <f t="shared" si="11"/>
        <v>373750.89285714284</v>
      </c>
      <c r="I66" s="109">
        <f t="shared" si="11"/>
        <v>448501.07142857142</v>
      </c>
      <c r="J66" s="109">
        <f t="shared" si="11"/>
        <v>523251.25</v>
      </c>
      <c r="K66" s="109">
        <f t="shared" si="11"/>
        <v>598001.42857142852</v>
      </c>
      <c r="L66" s="109">
        <f t="shared" si="11"/>
        <v>672751.60714285704</v>
      </c>
      <c r="M66" s="109">
        <f t="shared" si="11"/>
        <v>747501.78571428556</v>
      </c>
      <c r="N66" s="109">
        <f t="shared" si="11"/>
        <v>822251.96428571409</v>
      </c>
      <c r="O66" s="109">
        <f t="shared" si="11"/>
        <v>897002.14285714261</v>
      </c>
      <c r="P66" s="109">
        <f t="shared" si="11"/>
        <v>971752.32142857113</v>
      </c>
      <c r="Q66" s="109">
        <f t="shared" si="11"/>
        <v>1046502.4999999997</v>
      </c>
      <c r="R66" s="109">
        <f t="shared" si="11"/>
        <v>1121252.6785714282</v>
      </c>
      <c r="S66" s="109">
        <f t="shared" si="11"/>
        <v>1196002.8571428568</v>
      </c>
      <c r="T66" s="109">
        <f t="shared" si="11"/>
        <v>1270753.0357142854</v>
      </c>
      <c r="U66" s="109">
        <f t="shared" si="11"/>
        <v>1345503.2142857141</v>
      </c>
      <c r="V66" s="109">
        <f t="shared" si="11"/>
        <v>1420253.3928571427</v>
      </c>
      <c r="W66" s="109">
        <f t="shared" si="11"/>
        <v>1495003.5714285714</v>
      </c>
    </row>
    <row r="67" spans="1:23" ht="25.5" customHeight="1" x14ac:dyDescent="0.25">
      <c r="A67" s="110" t="s">
        <v>238</v>
      </c>
      <c r="B67" s="106">
        <f t="shared" ref="B67:W67" si="12">B64-B65</f>
        <v>0</v>
      </c>
      <c r="C67" s="106">
        <f t="shared" si="12"/>
        <v>1867174.4212495829</v>
      </c>
      <c r="D67" s="106">
        <f>D64-D65</f>
        <v>1923280.4458912613</v>
      </c>
      <c r="E67" s="106">
        <f t="shared" si="12"/>
        <v>2119006.3802605406</v>
      </c>
      <c r="F67" s="106">
        <f t="shared" si="12"/>
        <v>2334206.6580631952</v>
      </c>
      <c r="G67" s="106">
        <f t="shared" si="12"/>
        <v>2570846.4431707137</v>
      </c>
      <c r="H67" s="106">
        <f t="shared" si="12"/>
        <v>2831091.6169663966</v>
      </c>
      <c r="I67" s="106">
        <f t="shared" si="12"/>
        <v>3117329.4885221203</v>
      </c>
      <c r="J67" s="106">
        <f t="shared" si="12"/>
        <v>3432191.6596148787</v>
      </c>
      <c r="K67" s="106">
        <f t="shared" si="12"/>
        <v>3778579.2703119963</v>
      </c>
      <c r="L67" s="106">
        <f t="shared" si="12"/>
        <v>4159690.8746282426</v>
      </c>
      <c r="M67" s="106">
        <f t="shared" si="12"/>
        <v>4579053.2220470393</v>
      </c>
      <c r="N67" s="106">
        <f t="shared" si="12"/>
        <v>5040555.249768611</v>
      </c>
      <c r="O67" s="106">
        <f t="shared" si="12"/>
        <v>5548485.6226952402</v>
      </c>
      <c r="P67" s="106">
        <f t="shared" si="12"/>
        <v>6107574.1937148534</v>
      </c>
      <c r="Q67" s="106">
        <f t="shared" si="12"/>
        <v>6723037.7961600805</v>
      </c>
      <c r="R67" s="106">
        <f t="shared" si="12"/>
        <v>7400630.8238009168</v>
      </c>
      <c r="S67" s="106">
        <f t="shared" si="12"/>
        <v>8146701.1018176293</v>
      </c>
      <c r="T67" s="106">
        <f t="shared" si="12"/>
        <v>8968251.6053861938</v>
      </c>
      <c r="U67" s="106">
        <f t="shared" si="12"/>
        <v>9873008.6413334254</v>
      </c>
      <c r="V67" s="106">
        <f t="shared" si="12"/>
        <v>10869497.173382174</v>
      </c>
      <c r="W67" s="106">
        <f t="shared" si="12"/>
        <v>11967124.043472726</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1923280.4458912613</v>
      </c>
      <c r="E69" s="105">
        <f>E67+E68</f>
        <v>2119006.3802605406</v>
      </c>
      <c r="F69" s="105">
        <f t="shared" ref="F69:W69" si="14">F67-F68</f>
        <v>2334206.6580631952</v>
      </c>
      <c r="G69" s="105">
        <f t="shared" si="14"/>
        <v>2570846.4431707137</v>
      </c>
      <c r="H69" s="105">
        <f t="shared" si="14"/>
        <v>2831091.6169663966</v>
      </c>
      <c r="I69" s="105">
        <f t="shared" si="14"/>
        <v>3117329.4885221203</v>
      </c>
      <c r="J69" s="105">
        <f t="shared" si="14"/>
        <v>3432191.6596148787</v>
      </c>
      <c r="K69" s="105">
        <f t="shared" si="14"/>
        <v>3778579.2703119963</v>
      </c>
      <c r="L69" s="105">
        <f t="shared" si="14"/>
        <v>4159690.8746282426</v>
      </c>
      <c r="M69" s="105">
        <f t="shared" si="14"/>
        <v>4579053.2220470393</v>
      </c>
      <c r="N69" s="105">
        <f t="shared" si="14"/>
        <v>5040555.249768611</v>
      </c>
      <c r="O69" s="105">
        <f t="shared" si="14"/>
        <v>5548485.6226952402</v>
      </c>
      <c r="P69" s="105">
        <f t="shared" si="14"/>
        <v>6107574.1937148534</v>
      </c>
      <c r="Q69" s="105">
        <f t="shared" si="14"/>
        <v>6723037.7961600805</v>
      </c>
      <c r="R69" s="105">
        <f t="shared" si="14"/>
        <v>7400630.8238009168</v>
      </c>
      <c r="S69" s="105">
        <f t="shared" si="14"/>
        <v>8146701.1018176293</v>
      </c>
      <c r="T69" s="105">
        <f t="shared" si="14"/>
        <v>8968251.6053861938</v>
      </c>
      <c r="U69" s="105">
        <f t="shared" si="14"/>
        <v>9873008.6413334254</v>
      </c>
      <c r="V69" s="105">
        <f t="shared" si="14"/>
        <v>10869497.173382174</v>
      </c>
      <c r="W69" s="105">
        <f t="shared" si="14"/>
        <v>11967124.043472726</v>
      </c>
    </row>
    <row r="70" spans="1:23" ht="12" customHeight="1" x14ac:dyDescent="0.25">
      <c r="A70" s="74" t="s">
        <v>208</v>
      </c>
      <c r="B70" s="102">
        <f t="shared" ref="B70:W70" si="15">-IF(B69&gt;0, B69*$B$35, 0)</f>
        <v>0</v>
      </c>
      <c r="C70" s="102">
        <f t="shared" si="15"/>
        <v>-373434.88424991659</v>
      </c>
      <c r="D70" s="102">
        <f t="shared" si="15"/>
        <v>-384656.08917825227</v>
      </c>
      <c r="E70" s="102">
        <f t="shared" si="15"/>
        <v>-423801.27605210815</v>
      </c>
      <c r="F70" s="102">
        <f t="shared" si="15"/>
        <v>-466841.33161263907</v>
      </c>
      <c r="G70" s="102">
        <f t="shared" si="15"/>
        <v>-514169.28863414278</v>
      </c>
      <c r="H70" s="102">
        <f t="shared" si="15"/>
        <v>-566218.32339327934</v>
      </c>
      <c r="I70" s="102">
        <f t="shared" si="15"/>
        <v>-623465.8977044241</v>
      </c>
      <c r="J70" s="102">
        <f t="shared" si="15"/>
        <v>-686438.33192297583</v>
      </c>
      <c r="K70" s="102">
        <f t="shared" si="15"/>
        <v>-755715.85406239936</v>
      </c>
      <c r="L70" s="102">
        <f t="shared" si="15"/>
        <v>-831938.17492564861</v>
      </c>
      <c r="M70" s="102">
        <f t="shared" si="15"/>
        <v>-915810.64440940786</v>
      </c>
      <c r="N70" s="102">
        <f t="shared" si="15"/>
        <v>-1008111.0499537223</v>
      </c>
      <c r="O70" s="102">
        <f t="shared" si="15"/>
        <v>-1109697.1245390482</v>
      </c>
      <c r="P70" s="102">
        <f t="shared" si="15"/>
        <v>-1221514.8387429707</v>
      </c>
      <c r="Q70" s="102">
        <f t="shared" si="15"/>
        <v>-1344607.5592320161</v>
      </c>
      <c r="R70" s="102">
        <f t="shared" si="15"/>
        <v>-1480126.1647601835</v>
      </c>
      <c r="S70" s="102">
        <f t="shared" si="15"/>
        <v>-1629340.2203635259</v>
      </c>
      <c r="T70" s="102">
        <f t="shared" si="15"/>
        <v>-1793650.3210772388</v>
      </c>
      <c r="U70" s="102">
        <f t="shared" si="15"/>
        <v>-1974601.7282666853</v>
      </c>
      <c r="V70" s="102">
        <f t="shared" si="15"/>
        <v>-2173899.4346764348</v>
      </c>
      <c r="W70" s="102">
        <f t="shared" si="15"/>
        <v>-2393424.8086945452</v>
      </c>
    </row>
    <row r="71" spans="1:23" ht="12.75" customHeight="1" thickBot="1" x14ac:dyDescent="0.3">
      <c r="A71" s="111" t="s">
        <v>241</v>
      </c>
      <c r="B71" s="112">
        <f t="shared" ref="B71:W71" si="16">B69+B70</f>
        <v>0</v>
      </c>
      <c r="C71" s="112">
        <f>C69+C70</f>
        <v>1493739.5369996664</v>
      </c>
      <c r="D71" s="112">
        <f t="shared" si="16"/>
        <v>1538624.3567130091</v>
      </c>
      <c r="E71" s="112">
        <f t="shared" si="16"/>
        <v>1695205.1042084326</v>
      </c>
      <c r="F71" s="112">
        <f t="shared" si="16"/>
        <v>1867365.3264505561</v>
      </c>
      <c r="G71" s="112">
        <f t="shared" si="16"/>
        <v>2056677.1545365709</v>
      </c>
      <c r="H71" s="112">
        <f t="shared" si="16"/>
        <v>2264873.2935731173</v>
      </c>
      <c r="I71" s="112">
        <f t="shared" si="16"/>
        <v>2493863.5908176964</v>
      </c>
      <c r="J71" s="112">
        <f t="shared" si="16"/>
        <v>2745753.3276919029</v>
      </c>
      <c r="K71" s="112">
        <f t="shared" si="16"/>
        <v>3022863.416249597</v>
      </c>
      <c r="L71" s="112">
        <f t="shared" si="16"/>
        <v>3327752.699702594</v>
      </c>
      <c r="M71" s="112">
        <f t="shared" si="16"/>
        <v>3663242.5776376314</v>
      </c>
      <c r="N71" s="112">
        <f t="shared" si="16"/>
        <v>4032444.1998148886</v>
      </c>
      <c r="O71" s="112">
        <f t="shared" si="16"/>
        <v>4438788.4981561918</v>
      </c>
      <c r="P71" s="112">
        <f t="shared" si="16"/>
        <v>4886059.3549718829</v>
      </c>
      <c r="Q71" s="112">
        <f t="shared" si="16"/>
        <v>5378430.2369280644</v>
      </c>
      <c r="R71" s="112">
        <f t="shared" si="16"/>
        <v>5920504.6590407332</v>
      </c>
      <c r="S71" s="112">
        <f t="shared" si="16"/>
        <v>6517360.8814541036</v>
      </c>
      <c r="T71" s="112">
        <f t="shared" si="16"/>
        <v>7174601.2843089551</v>
      </c>
      <c r="U71" s="112">
        <f t="shared" si="16"/>
        <v>7898406.9130667401</v>
      </c>
      <c r="V71" s="112">
        <f t="shared" si="16"/>
        <v>8695597.7387057394</v>
      </c>
      <c r="W71" s="112">
        <f t="shared" si="16"/>
        <v>9573699.2347781807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1923280.4458912613</v>
      </c>
      <c r="E74" s="106">
        <f t="shared" si="18"/>
        <v>2119006.3802605406</v>
      </c>
      <c r="F74" s="106">
        <f t="shared" si="18"/>
        <v>2334206.6580631952</v>
      </c>
      <c r="G74" s="106">
        <f t="shared" si="18"/>
        <v>2570846.4431707137</v>
      </c>
      <c r="H74" s="106">
        <f t="shared" si="18"/>
        <v>2831091.6169663966</v>
      </c>
      <c r="I74" s="106">
        <f t="shared" si="18"/>
        <v>3117329.4885221203</v>
      </c>
      <c r="J74" s="106">
        <f t="shared" si="18"/>
        <v>3432191.6596148787</v>
      </c>
      <c r="K74" s="106">
        <f t="shared" si="18"/>
        <v>3778579.2703119963</v>
      </c>
      <c r="L74" s="106">
        <f t="shared" si="18"/>
        <v>4159690.8746282426</v>
      </c>
      <c r="M74" s="106">
        <f t="shared" si="18"/>
        <v>4579053.2220470393</v>
      </c>
      <c r="N74" s="106">
        <f t="shared" si="18"/>
        <v>5040555.249768611</v>
      </c>
      <c r="O74" s="106">
        <f t="shared" si="18"/>
        <v>5548485.6226952402</v>
      </c>
      <c r="P74" s="106">
        <f t="shared" si="18"/>
        <v>6107574.1937148534</v>
      </c>
      <c r="Q74" s="106">
        <f t="shared" si="18"/>
        <v>6723037.7961600805</v>
      </c>
      <c r="R74" s="106">
        <f t="shared" si="18"/>
        <v>7400630.8238009168</v>
      </c>
      <c r="S74" s="106">
        <f t="shared" si="18"/>
        <v>8146701.1018176293</v>
      </c>
      <c r="T74" s="106">
        <f t="shared" si="18"/>
        <v>8968251.6053861938</v>
      </c>
      <c r="U74" s="106">
        <f t="shared" si="18"/>
        <v>9873008.6413334254</v>
      </c>
      <c r="V74" s="106">
        <f t="shared" si="18"/>
        <v>10869497.173382174</v>
      </c>
      <c r="W74" s="106">
        <f t="shared" si="18"/>
        <v>11967124.043472726</v>
      </c>
    </row>
    <row r="75" spans="1:23" ht="12" customHeight="1" x14ac:dyDescent="0.25">
      <c r="A75" s="74" t="s">
        <v>236</v>
      </c>
      <c r="B75" s="102">
        <f t="shared" ref="B75:W75" si="19">B65</f>
        <v>0</v>
      </c>
      <c r="C75" s="102">
        <f t="shared" si="19"/>
        <v>0</v>
      </c>
      <c r="D75" s="102">
        <f t="shared" si="19"/>
        <v>74750.178571428565</v>
      </c>
      <c r="E75" s="102">
        <f t="shared" si="19"/>
        <v>74750.178571428565</v>
      </c>
      <c r="F75" s="102">
        <f t="shared" si="19"/>
        <v>74750.178571428565</v>
      </c>
      <c r="G75" s="102">
        <f t="shared" si="19"/>
        <v>74750.178571428565</v>
      </c>
      <c r="H75" s="102">
        <f t="shared" si="19"/>
        <v>74750.178571428565</v>
      </c>
      <c r="I75" s="102">
        <f t="shared" si="19"/>
        <v>74750.178571428565</v>
      </c>
      <c r="J75" s="102">
        <f t="shared" si="19"/>
        <v>74750.178571428565</v>
      </c>
      <c r="K75" s="102">
        <f t="shared" si="19"/>
        <v>74750.178571428565</v>
      </c>
      <c r="L75" s="102">
        <f t="shared" si="19"/>
        <v>74750.178571428565</v>
      </c>
      <c r="M75" s="102">
        <f t="shared" si="19"/>
        <v>74750.178571428565</v>
      </c>
      <c r="N75" s="102">
        <f t="shared" si="19"/>
        <v>74750.178571428565</v>
      </c>
      <c r="O75" s="102">
        <f t="shared" si="19"/>
        <v>74750.178571428565</v>
      </c>
      <c r="P75" s="102">
        <f t="shared" si="19"/>
        <v>74750.178571428565</v>
      </c>
      <c r="Q75" s="102">
        <f t="shared" si="19"/>
        <v>74750.178571428565</v>
      </c>
      <c r="R75" s="102">
        <f t="shared" si="19"/>
        <v>74750.178571428565</v>
      </c>
      <c r="S75" s="102">
        <f t="shared" si="19"/>
        <v>74750.178571428565</v>
      </c>
      <c r="T75" s="102">
        <f t="shared" si="19"/>
        <v>74750.178571428565</v>
      </c>
      <c r="U75" s="102">
        <f t="shared" si="19"/>
        <v>74750.178571428565</v>
      </c>
      <c r="V75" s="102">
        <f t="shared" si="19"/>
        <v>74750.178571428565</v>
      </c>
      <c r="W75" s="102">
        <f t="shared" si="19"/>
        <v>74750.178571428565</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-384656.08917825221</v>
      </c>
      <c r="E77" s="109">
        <f>IF(SUM($B$70:E70)+SUM($B$77:D77)&gt;0,0,SUM($B$70:E70)-SUM($B$77:D77))</f>
        <v>-423801.27605210803</v>
      </c>
      <c r="F77" s="109">
        <f>IF(SUM($B$70:F70)+SUM($B$77:E77)&gt;0,0,SUM($B$70:F70)-SUM($B$77:E77))</f>
        <v>-466841.33161263913</v>
      </c>
      <c r="G77" s="109">
        <f>IF(SUM($B$70:G70)+SUM($B$77:F77)&gt;0,0,SUM($B$70:G70)-SUM($B$77:F77))</f>
        <v>-514169.28863414284</v>
      </c>
      <c r="H77" s="109">
        <f>IF(SUM($B$70:H70)+SUM($B$77:G77)&gt;0,0,SUM($B$70:H70)-SUM($B$77:G77))</f>
        <v>-566218.32339327922</v>
      </c>
      <c r="I77" s="109">
        <f>IF(SUM($B$70:I70)+SUM($B$77:H77)&gt;0,0,SUM($B$70:I70)-SUM($B$77:H77))</f>
        <v>-623465.89770442434</v>
      </c>
      <c r="J77" s="109">
        <f>IF(SUM($B$70:J70)+SUM($B$77:I77)&gt;0,0,SUM($B$70:J70)-SUM($B$77:I77))</f>
        <v>-686438.33192297583</v>
      </c>
      <c r="K77" s="109">
        <f>IF(SUM($B$70:K70)+SUM($B$77:J77)&gt;0,0,SUM($B$70:K70)-SUM($B$77:J77))</f>
        <v>-755715.85406239936</v>
      </c>
      <c r="L77" s="109">
        <f>IF(SUM($B$70:L70)+SUM($B$77:K77)&gt;0,0,SUM($B$70:L70)-SUM($B$77:K77))</f>
        <v>-831938.17492564861</v>
      </c>
      <c r="M77" s="109">
        <f>IF(SUM($B$70:M70)+SUM($B$77:L77)&gt;0,0,SUM($B$70:M70)-SUM($B$77:L77))</f>
        <v>-915810.64440940786</v>
      </c>
      <c r="N77" s="109">
        <f>IF(SUM($B$70:N70)+SUM($B$77:M77)&gt;0,0,SUM($B$70:N70)-SUM($B$77:M77))</f>
        <v>-1008111.0499537224</v>
      </c>
      <c r="O77" s="109">
        <f>IF(SUM($B$70:O70)+SUM($B$77:N77)&gt;0,0,SUM($B$70:O70)-SUM($B$77:N77))</f>
        <v>-1109697.1245390484</v>
      </c>
      <c r="P77" s="109">
        <f>IF(SUM($B$70:P70)+SUM($B$77:O77)&gt;0,0,SUM($B$70:P70)-SUM($B$77:O77))</f>
        <v>-1221514.8387429714</v>
      </c>
      <c r="Q77" s="109">
        <f>IF(SUM($B$70:Q70)+SUM($B$77:P77)&gt;0,0,SUM($B$70:Q70)-SUM($B$77:P77))</f>
        <v>-1344607.559232017</v>
      </c>
      <c r="R77" s="109">
        <f>IF(SUM($B$70:R70)+SUM($B$77:Q77)&gt;0,0,SUM($B$70:R70)-SUM($B$77:Q77))</f>
        <v>-1480126.1647601835</v>
      </c>
      <c r="S77" s="109">
        <f>IF(SUM($B$70:S70)+SUM($B$77:R77)&gt;0,0,SUM($B$70:S70)-SUM($B$77:R77))</f>
        <v>-1629340.2203635257</v>
      </c>
      <c r="T77" s="109">
        <f>IF(SUM($B$70:T70)+SUM($B$77:S77)&gt;0,0,SUM($B$70:T70)-SUM($B$77:S77))</f>
        <v>-1793650.3210772388</v>
      </c>
      <c r="U77" s="109">
        <f>IF(SUM($B$70:U70)+SUM($B$77:T77)&gt;0,0,SUM($B$70:U70)-SUM($B$77:T77))</f>
        <v>-1974601.7282666843</v>
      </c>
      <c r="V77" s="109">
        <f>IF(SUM($B$70:V70)+SUM($B$77:U77)&gt;0,0,SUM($B$70:V70)-SUM($B$77:U77))</f>
        <v>-2173899.4346764348</v>
      </c>
      <c r="W77" s="109">
        <f>IF(SUM($B$70:W70)+SUM($B$77:V77)&gt;0,0,SUM($B$70:W70)-SUM($B$77:V77))</f>
        <v>-2393424.8086945452</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1600254.023608651</v>
      </c>
      <c r="E82" s="106">
        <f t="shared" si="24"/>
        <v>1750383.7006865414</v>
      </c>
      <c r="F82" s="106">
        <f t="shared" si="24"/>
        <v>1920596.4885853273</v>
      </c>
      <c r="G82" s="106">
        <f t="shared" si="24"/>
        <v>2107764.3659408558</v>
      </c>
      <c r="H82" s="106">
        <f t="shared" si="24"/>
        <v>2313599.9661085857</v>
      </c>
      <c r="I82" s="106">
        <f t="shared" si="24"/>
        <v>2539990.9935771604</v>
      </c>
      <c r="J82" s="106">
        <f t="shared" si="24"/>
        <v>2789018.3004976637</v>
      </c>
      <c r="K82" s="106">
        <f t="shared" si="24"/>
        <v>3062975.845094922</v>
      </c>
      <c r="L82" s="106">
        <f t="shared" si="24"/>
        <v>3364392.7291860059</v>
      </c>
      <c r="M82" s="106">
        <f t="shared" si="24"/>
        <v>3696057.5328107881</v>
      </c>
      <c r="N82" s="106">
        <f t="shared" si="24"/>
        <v>4061045.1869577677</v>
      </c>
      <c r="O82" s="106">
        <f t="shared" si="24"/>
        <v>4462746.6507785646</v>
      </c>
      <c r="P82" s="106">
        <f t="shared" si="24"/>
        <v>4904901.6877849568</v>
      </c>
      <c r="Q82" s="106">
        <f t="shared" si="24"/>
        <v>5391635.0665985774</v>
      </c>
      <c r="R82" s="106">
        <f t="shared" si="24"/>
        <v>5927496.5461916858</v>
      </c>
      <c r="S82" s="106">
        <f t="shared" si="24"/>
        <v>6517505.0435674684</v>
      </c>
      <c r="T82" s="106">
        <f t="shared" si="24"/>
        <v>7167197.4238671353</v>
      </c>
      <c r="U82" s="106">
        <f t="shared" si="24"/>
        <v>7882682.3993870551</v>
      </c>
      <c r="V82" s="106">
        <f t="shared" si="24"/>
        <v>8670700.0754159018</v>
      </c>
      <c r="W82" s="106">
        <f t="shared" si="24"/>
        <v>9538687.7376841623</v>
      </c>
    </row>
    <row r="83" spans="1:23" ht="12" customHeight="1" x14ac:dyDescent="0.25">
      <c r="A83" s="94" t="s">
        <v>248</v>
      </c>
      <c r="B83" s="106">
        <f>SUM($B$82:B82)</f>
        <v>0</v>
      </c>
      <c r="C83" s="106">
        <f>SUM(B82:C82)</f>
        <v>977375.2548747079</v>
      </c>
      <c r="D83" s="106">
        <f>SUM(B82:D82)</f>
        <v>2577629.2784833591</v>
      </c>
      <c r="E83" s="106">
        <f>SUM($B$82:E82)</f>
        <v>4328012.9791699005</v>
      </c>
      <c r="F83" s="106">
        <f>SUM($B$82:F82)</f>
        <v>6248609.4677552283</v>
      </c>
      <c r="G83" s="106">
        <f>SUM($B$82:G82)</f>
        <v>8356373.8336960841</v>
      </c>
      <c r="H83" s="106">
        <f>SUM($B$82:H82)</f>
        <v>10669973.799804669</v>
      </c>
      <c r="I83" s="106">
        <f>SUM($B$82:I82)</f>
        <v>13209964.793381829</v>
      </c>
      <c r="J83" s="106">
        <f>SUM($B$82:J82)</f>
        <v>15998983.093879493</v>
      </c>
      <c r="K83" s="106">
        <f>SUM($B$82:K82)</f>
        <v>19061958.938974414</v>
      </c>
      <c r="L83" s="106">
        <f>SUM($B$82:L82)</f>
        <v>22426351.66816042</v>
      </c>
      <c r="M83" s="106">
        <f>SUM($B$82:M82)</f>
        <v>26122409.200971209</v>
      </c>
      <c r="N83" s="106">
        <f>SUM($B$82:N82)</f>
        <v>30183454.387928978</v>
      </c>
      <c r="O83" s="106">
        <f>SUM($B$82:O82)</f>
        <v>34646201.038707539</v>
      </c>
      <c r="P83" s="106">
        <f>SUM($B$82:P82)</f>
        <v>39551102.726492494</v>
      </c>
      <c r="Q83" s="106">
        <f>SUM($B$82:Q82)</f>
        <v>44942737.793091074</v>
      </c>
      <c r="R83" s="106">
        <f>SUM($B$82:R82)</f>
        <v>50870234.339282759</v>
      </c>
      <c r="S83" s="106">
        <f>SUM($B$82:S82)</f>
        <v>57387739.38285023</v>
      </c>
      <c r="T83" s="106">
        <f>SUM($B$82:T82)</f>
        <v>64554936.806717366</v>
      </c>
      <c r="U83" s="106">
        <f>SUM($B$82:U82)</f>
        <v>72437619.206104428</v>
      </c>
      <c r="V83" s="106">
        <f>SUM($B$82:V82)</f>
        <v>81108319.281520337</v>
      </c>
      <c r="W83" s="106">
        <f>SUM($B$82:W82)</f>
        <v>90647007.019204497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1416154.0031934965</v>
      </c>
      <c r="E85" s="106">
        <f t="shared" si="26"/>
        <v>1370807.1898242163</v>
      </c>
      <c r="F85" s="106">
        <f t="shared" si="26"/>
        <v>1331069.7080840338</v>
      </c>
      <c r="G85" s="106">
        <f t="shared" si="26"/>
        <v>1292731.359166774</v>
      </c>
      <c r="H85" s="106">
        <f t="shared" si="26"/>
        <v>1255729.3695334224</v>
      </c>
      <c r="I85" s="106">
        <f t="shared" si="26"/>
        <v>1220004.7337284209</v>
      </c>
      <c r="J85" s="106">
        <f t="shared" si="26"/>
        <v>1185501.9142293078</v>
      </c>
      <c r="K85" s="106">
        <f t="shared" si="26"/>
        <v>1152168.5703494963</v>
      </c>
      <c r="L85" s="106">
        <f t="shared" si="26"/>
        <v>1119955.3130884513</v>
      </c>
      <c r="M85" s="106">
        <f t="shared" si="26"/>
        <v>1088815.483169853</v>
      </c>
      <c r="N85" s="106">
        <f t="shared" si="26"/>
        <v>1058704.9498154349</v>
      </c>
      <c r="O85" s="106">
        <f t="shared" si="26"/>
        <v>1029581.9280744434</v>
      </c>
      <c r="P85" s="106">
        <f t="shared" si="26"/>
        <v>1001406.8127701532</v>
      </c>
      <c r="Q85" s="106">
        <f t="shared" si="26"/>
        <v>974142.02733901876</v>
      </c>
      <c r="R85" s="106">
        <f t="shared" si="26"/>
        <v>947751.88602800691</v>
      </c>
      <c r="S85" s="106">
        <f t="shared" si="26"/>
        <v>922202.46808419423</v>
      </c>
      <c r="T85" s="106">
        <f t="shared" si="26"/>
        <v>897461.50272022153</v>
      </c>
      <c r="U85" s="106">
        <f t="shared" si="26"/>
        <v>873498.26377192256</v>
      </c>
      <c r="V85" s="106">
        <f t="shared" si="26"/>
        <v>850283.47308219958</v>
      </c>
      <c r="W85" s="106">
        <f t="shared" si="26"/>
        <v>827789.2117498049</v>
      </c>
    </row>
    <row r="86" spans="1:23" ht="21.75" customHeight="1" x14ac:dyDescent="0.25">
      <c r="A86" s="110" t="s">
        <v>251</v>
      </c>
      <c r="B86" s="106">
        <f>SUM(B85)</f>
        <v>0</v>
      </c>
      <c r="C86" s="106">
        <f t="shared" ref="C86:W86" si="27">C85+B86</f>
        <v>977375.2548747079</v>
      </c>
      <c r="D86" s="106">
        <f t="shared" si="27"/>
        <v>2393529.2580682044</v>
      </c>
      <c r="E86" s="106">
        <f t="shared" si="27"/>
        <v>3764336.4478924209</v>
      </c>
      <c r="F86" s="106">
        <f t="shared" si="27"/>
        <v>5095406.1559764547</v>
      </c>
      <c r="G86" s="106">
        <f t="shared" si="27"/>
        <v>6388137.5151432287</v>
      </c>
      <c r="H86" s="106">
        <f t="shared" si="27"/>
        <v>7643866.8846766511</v>
      </c>
      <c r="I86" s="106">
        <f t="shared" si="27"/>
        <v>8863871.618405072</v>
      </c>
      <c r="J86" s="106">
        <f t="shared" si="27"/>
        <v>10049373.532634379</v>
      </c>
      <c r="K86" s="106">
        <f t="shared" si="27"/>
        <v>11201542.102983875</v>
      </c>
      <c r="L86" s="106">
        <f t="shared" si="27"/>
        <v>12321497.416072326</v>
      </c>
      <c r="M86" s="106">
        <f t="shared" si="27"/>
        <v>13410312.899242179</v>
      </c>
      <c r="N86" s="106">
        <f t="shared" si="27"/>
        <v>14469017.849057615</v>
      </c>
      <c r="O86" s="106">
        <f t="shared" si="27"/>
        <v>15498599.777132059</v>
      </c>
      <c r="P86" s="106">
        <f t="shared" si="27"/>
        <v>16500006.589902211</v>
      </c>
      <c r="Q86" s="106">
        <f t="shared" si="27"/>
        <v>17474148.61724123</v>
      </c>
      <c r="R86" s="106">
        <f t="shared" si="27"/>
        <v>18421900.503269237</v>
      </c>
      <c r="S86" s="106">
        <f t="shared" si="27"/>
        <v>19344102.97135343</v>
      </c>
      <c r="T86" s="106">
        <f t="shared" si="27"/>
        <v>20241564.474073652</v>
      </c>
      <c r="U86" s="106">
        <f t="shared" si="27"/>
        <v>21115062.737845574</v>
      </c>
      <c r="V86" s="106">
        <f t="shared" si="27"/>
        <v>21965346.210927773</v>
      </c>
      <c r="W86" s="106">
        <f t="shared" si="27"/>
        <v>22793135.422677577</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O_К2_3</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 №22/250кВА (замена трансформатора ТМ10/250кВА на ТМГ10/400кВА) строительство ВЛИ-0,4 кВ от ТП № 22 на котельную №5  проводом СИП2 4х120 L-0,4 км с демонтажом ВЛ-0,4кВ "Котельная №5" от ТП-163.</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564</v>
      </c>
      <c r="F47" s="145" t="s">
        <v>564</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565</v>
      </c>
      <c r="F49" s="145" t="s">
        <v>565</v>
      </c>
      <c r="G49" s="146"/>
      <c r="H49" s="146"/>
      <c r="I49" s="146" t="s">
        <v>258</v>
      </c>
      <c r="J49" s="146" t="s">
        <v>258</v>
      </c>
    </row>
    <row r="50" spans="1:10" s="4" customFormat="1" ht="78.75" x14ac:dyDescent="0.25">
      <c r="A50" s="139" t="s">
        <v>321</v>
      </c>
      <c r="B50" s="148" t="s">
        <v>322</v>
      </c>
      <c r="C50" s="145">
        <v>45641</v>
      </c>
      <c r="D50" s="145">
        <v>45641</v>
      </c>
      <c r="E50" s="145" t="s">
        <v>565</v>
      </c>
      <c r="F50" s="145" t="s">
        <v>565</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45654</v>
      </c>
      <c r="F53" s="145">
        <v>45654</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2024-10-29T06:47:40Z</dcterms:created>
  <dcterms:modified xsi:type="dcterms:W3CDTF">2025-03-31T05:40:55Z</dcterms:modified>
</cp:coreProperties>
</file>