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425" yWindow="142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C59" i="8" s="1"/>
  <c r="C62" i="8"/>
  <c r="C63" i="8"/>
  <c r="D47" i="8"/>
  <c r="D60" i="8" s="1"/>
  <c r="D62"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48" i="8"/>
  <c r="D57" i="8"/>
  <c r="D65" i="8"/>
  <c r="D75" i="8" s="1"/>
  <c r="D68" i="8"/>
  <c r="D76" i="8" s="1"/>
  <c r="D81" i="8"/>
  <c r="E65" i="8"/>
  <c r="E75" i="8" s="1"/>
  <c r="E68" i="8"/>
  <c r="E76" i="8" s="1"/>
  <c r="E81" i="8"/>
  <c r="F65" i="8"/>
  <c r="F75" i="8" s="1"/>
  <c r="F68" i="8"/>
  <c r="F76" i="8" s="1"/>
  <c r="F81" i="8"/>
  <c r="G65" i="8"/>
  <c r="G75" i="8"/>
  <c r="G68" i="8"/>
  <c r="G76" i="8"/>
  <c r="G81" i="8"/>
  <c r="H65" i="8"/>
  <c r="H75" i="8" s="1"/>
  <c r="H68" i="8"/>
  <c r="H76" i="8"/>
  <c r="H81" i="8"/>
  <c r="I65" i="8"/>
  <c r="I75" i="8" s="1"/>
  <c r="I68" i="8"/>
  <c r="I76" i="8"/>
  <c r="I81" i="8"/>
  <c r="J65" i="8"/>
  <c r="J75" i="8" s="1"/>
  <c r="J68" i="8"/>
  <c r="J76" i="8" s="1"/>
  <c r="J81" i="8"/>
  <c r="K65" i="8"/>
  <c r="K75" i="8"/>
  <c r="K68" i="8"/>
  <c r="K76" i="8" s="1"/>
  <c r="K81" i="8"/>
  <c r="L65" i="8"/>
  <c r="L75" i="8" s="1"/>
  <c r="L68" i="8"/>
  <c r="L76" i="8" s="1"/>
  <c r="L81" i="8"/>
  <c r="M65" i="8"/>
  <c r="M75" i="8" s="1"/>
  <c r="M68" i="8"/>
  <c r="M76" i="8"/>
  <c r="M81" i="8"/>
  <c r="N65" i="8"/>
  <c r="N75" i="8" s="1"/>
  <c r="N68" i="8"/>
  <c r="N76" i="8" s="1"/>
  <c r="N81" i="8"/>
  <c r="O65" i="8"/>
  <c r="O75" i="8" s="1"/>
  <c r="O68" i="8"/>
  <c r="O76" i="8" s="1"/>
  <c r="O81" i="8"/>
  <c r="P65" i="8"/>
  <c r="P75" i="8"/>
  <c r="P68" i="8"/>
  <c r="P76" i="8"/>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F66" i="8" s="1"/>
  <c r="G66" i="8" s="1"/>
  <c r="H66" i="8" s="1"/>
  <c r="I66" i="8" s="1"/>
  <c r="J66" i="8" s="1"/>
  <c r="K66" i="8" s="1"/>
  <c r="L66" i="8" s="1"/>
  <c r="M66" i="8" s="1"/>
  <c r="N66" i="8" s="1"/>
  <c r="O66" i="8" s="1"/>
  <c r="P66" i="8" s="1"/>
  <c r="Q66" i="8" s="1"/>
  <c r="R66" i="8" s="1"/>
  <c r="S66" i="8" s="1"/>
  <c r="T66" i="8" s="1"/>
  <c r="U66" i="8" s="1"/>
  <c r="V66" i="8" s="1"/>
  <c r="W66" i="8" s="1"/>
  <c r="B48" i="8"/>
  <c r="B57" i="8" s="1"/>
  <c r="C79" i="8"/>
  <c r="B79" i="8"/>
  <c r="D59" i="8"/>
  <c r="B61" i="8"/>
  <c r="D79" i="8"/>
  <c r="C61" i="8"/>
  <c r="B60" i="8"/>
  <c r="E47" i="8"/>
  <c r="D61" i="8"/>
  <c r="C60" i="8"/>
  <c r="D58" i="8" l="1"/>
  <c r="D78" i="8" s="1"/>
  <c r="C58" i="8"/>
  <c r="C64" i="8" s="1"/>
  <c r="C67" i="8" s="1"/>
  <c r="C78" i="8"/>
  <c r="B58" i="8"/>
  <c r="E61" i="8"/>
  <c r="F47" i="8"/>
  <c r="E62" i="8"/>
  <c r="E59" i="8"/>
  <c r="E60" i="8"/>
  <c r="E48" i="8"/>
  <c r="E57" i="8" s="1"/>
  <c r="D64" i="8" l="1"/>
  <c r="D67" i="8" s="1"/>
  <c r="E58" i="8"/>
  <c r="E64" i="8" s="1"/>
  <c r="E67" i="8" s="1"/>
  <c r="D74" i="8"/>
  <c r="D69" i="8"/>
  <c r="B78" i="8"/>
  <c r="B64" i="8"/>
  <c r="B67" i="8" s="1"/>
  <c r="E79" i="8"/>
  <c r="F62" i="8"/>
  <c r="F48" i="8"/>
  <c r="F57" i="8" s="1"/>
  <c r="F59" i="8"/>
  <c r="F60" i="8"/>
  <c r="F61" i="8"/>
  <c r="G47" i="8"/>
  <c r="C74" i="8"/>
  <c r="C69" i="8"/>
  <c r="E78" i="8" l="1"/>
  <c r="C70" i="8"/>
  <c r="C71" i="8" s="1"/>
  <c r="G59" i="8"/>
  <c r="G60" i="8"/>
  <c r="G48" i="8"/>
  <c r="G57" i="8" s="1"/>
  <c r="G61" i="8"/>
  <c r="H47" i="8"/>
  <c r="G62" i="8"/>
  <c r="F58" i="8"/>
  <c r="F79" i="8"/>
  <c r="E74" i="8"/>
  <c r="E69" i="8"/>
  <c r="D70" i="8"/>
  <c r="D71" i="8" s="1"/>
  <c r="B74" i="8"/>
  <c r="B69" i="8"/>
  <c r="G58" i="8" l="1"/>
  <c r="G64" i="8" s="1"/>
  <c r="G67" i="8" s="1"/>
  <c r="G79" i="8"/>
  <c r="E70" i="8"/>
  <c r="E71" i="8"/>
  <c r="H60" i="8"/>
  <c r="H61" i="8"/>
  <c r="I47" i="8"/>
  <c r="H62" i="8"/>
  <c r="H48" i="8"/>
  <c r="H57" i="8" s="1"/>
  <c r="H59" i="8"/>
  <c r="F78" i="8"/>
  <c r="B70" i="8"/>
  <c r="F64" i="8"/>
  <c r="F67" i="8" s="1"/>
  <c r="G78" i="8" l="1"/>
  <c r="B77" i="8"/>
  <c r="B82" i="8" s="1"/>
  <c r="C77" i="8"/>
  <c r="C82" i="8" s="1"/>
  <c r="C85" i="8" s="1"/>
  <c r="H79" i="8"/>
  <c r="G74" i="8"/>
  <c r="G69" i="8"/>
  <c r="I61" i="8"/>
  <c r="J47" i="8"/>
  <c r="I62" i="8"/>
  <c r="I59" i="8"/>
  <c r="I60" i="8"/>
  <c r="I48" i="8"/>
  <c r="I57" i="8" s="1"/>
  <c r="F74" i="8"/>
  <c r="F69" i="8"/>
  <c r="B71" i="8"/>
  <c r="H58" i="8"/>
  <c r="H64" i="8" s="1"/>
  <c r="H67" i="8" s="1"/>
  <c r="F70" i="8" l="1"/>
  <c r="F71" i="8"/>
  <c r="D77" i="8"/>
  <c r="D82" i="8" s="1"/>
  <c r="D85" i="8" s="1"/>
  <c r="I58" i="8"/>
  <c r="I64" i="8" s="1"/>
  <c r="I67" i="8" s="1"/>
  <c r="G70" i="8"/>
  <c r="G71" i="8"/>
  <c r="H74" i="8"/>
  <c r="H69" i="8"/>
  <c r="B83" i="8"/>
  <c r="C83" i="8"/>
  <c r="B87" i="8"/>
  <c r="C87" i="8"/>
  <c r="I79" i="8"/>
  <c r="J62" i="8"/>
  <c r="J48" i="8"/>
  <c r="J57" i="8" s="1"/>
  <c r="J59" i="8"/>
  <c r="J60" i="8"/>
  <c r="J61" i="8"/>
  <c r="K47" i="8"/>
  <c r="H78" i="8"/>
  <c r="I78" i="8" l="1"/>
  <c r="E77" i="8"/>
  <c r="E82" i="8" s="1"/>
  <c r="E85" i="8" s="1"/>
  <c r="B88" i="8"/>
  <c r="B85" i="8"/>
  <c r="B86" i="8" s="1"/>
  <c r="J58" i="8"/>
  <c r="J78" i="8" s="1"/>
  <c r="K59" i="8"/>
  <c r="K60" i="8"/>
  <c r="K48" i="8"/>
  <c r="K57" i="8" s="1"/>
  <c r="K61" i="8"/>
  <c r="L47" i="8"/>
  <c r="K62" i="8"/>
  <c r="J79" i="8"/>
  <c r="I74" i="8"/>
  <c r="I69" i="8"/>
  <c r="E87" i="8"/>
  <c r="D87" i="8"/>
  <c r="C88" i="8"/>
  <c r="E83" i="8"/>
  <c r="D83" i="8"/>
  <c r="D88" i="8" s="1"/>
  <c r="H70" i="8"/>
  <c r="H71" i="8"/>
  <c r="F77" i="8"/>
  <c r="F82" i="8" s="1"/>
  <c r="E88" i="8" l="1"/>
  <c r="J64" i="8"/>
  <c r="J67" i="8" s="1"/>
  <c r="G77" i="8"/>
  <c r="G82" i="8" s="1"/>
  <c r="G85" i="8" s="1"/>
  <c r="F83" i="8"/>
  <c r="F88" i="8" s="1"/>
  <c r="F87" i="8"/>
  <c r="J74" i="8"/>
  <c r="J69" i="8"/>
  <c r="I70" i="8"/>
  <c r="I71" i="8" s="1"/>
  <c r="K79" i="8"/>
  <c r="F85" i="8"/>
  <c r="G87" i="8"/>
  <c r="C86" i="8"/>
  <c r="B89" i="8" s="1"/>
  <c r="H77" i="8"/>
  <c r="H82" i="8" s="1"/>
  <c r="H85" i="8" s="1"/>
  <c r="H87" i="8"/>
  <c r="L60" i="8"/>
  <c r="L61" i="8"/>
  <c r="M47" i="8"/>
  <c r="L62" i="8"/>
  <c r="L48" i="8"/>
  <c r="L57" i="8" s="1"/>
  <c r="L59" i="8"/>
  <c r="L58" i="8" s="1"/>
  <c r="K58" i="8"/>
  <c r="K64" i="8" s="1"/>
  <c r="K67" i="8" s="1"/>
  <c r="K78" i="8" l="1"/>
  <c r="G83" i="8"/>
  <c r="G88" i="8" s="1"/>
  <c r="K74" i="8"/>
  <c r="K69" i="8"/>
  <c r="J70" i="8"/>
  <c r="J71" i="8" s="1"/>
  <c r="M61" i="8"/>
  <c r="N47" i="8"/>
  <c r="M62" i="8"/>
  <c r="M59" i="8"/>
  <c r="M60" i="8"/>
  <c r="M48" i="8"/>
  <c r="M57" i="8" s="1"/>
  <c r="C89" i="8"/>
  <c r="D86" i="8"/>
  <c r="I77" i="8"/>
  <c r="I82" i="8" s="1"/>
  <c r="L64" i="8"/>
  <c r="L67" i="8" s="1"/>
  <c r="L79" i="8"/>
  <c r="L78" i="8"/>
  <c r="H83" i="8"/>
  <c r="H88" i="8" s="1"/>
  <c r="I87" i="8"/>
  <c r="L74" i="8" l="1"/>
  <c r="L69" i="8"/>
  <c r="M79" i="8"/>
  <c r="N62" i="8"/>
  <c r="N48" i="8"/>
  <c r="N57" i="8" s="1"/>
  <c r="N59" i="8"/>
  <c r="N60" i="8"/>
  <c r="N61" i="8"/>
  <c r="O47" i="8"/>
  <c r="K70" i="8"/>
  <c r="K71" i="8"/>
  <c r="J77" i="8"/>
  <c r="J82" i="8" s="1"/>
  <c r="J83" i="8" s="1"/>
  <c r="D89" i="8"/>
  <c r="E86" i="8"/>
  <c r="I85" i="8"/>
  <c r="I83" i="8"/>
  <c r="I88" i="8" s="1"/>
  <c r="M58" i="8"/>
  <c r="M78" i="8" s="1"/>
  <c r="J87" i="8" l="1"/>
  <c r="O59" i="8"/>
  <c r="O60" i="8"/>
  <c r="O48" i="8"/>
  <c r="O57" i="8" s="1"/>
  <c r="O61" i="8"/>
  <c r="P47" i="8"/>
  <c r="O62" i="8"/>
  <c r="N79" i="8"/>
  <c r="M64" i="8"/>
  <c r="M67" i="8" s="1"/>
  <c r="L70" i="8"/>
  <c r="L71" i="8"/>
  <c r="J88" i="8"/>
  <c r="K77" i="8"/>
  <c r="K82" i="8" s="1"/>
  <c r="E89" i="8"/>
  <c r="F86" i="8"/>
  <c r="J85" i="8"/>
  <c r="N58" i="8"/>
  <c r="N64" i="8" s="1"/>
  <c r="N67" i="8" s="1"/>
  <c r="N74" i="8" l="1"/>
  <c r="N69" i="8"/>
  <c r="F89" i="8"/>
  <c r="G86" i="8"/>
  <c r="K85" i="8"/>
  <c r="K83" i="8"/>
  <c r="K88" i="8" s="1"/>
  <c r="K87" i="8"/>
  <c r="M74" i="8"/>
  <c r="M69" i="8"/>
  <c r="L77" i="8"/>
  <c r="L82" i="8" s="1"/>
  <c r="L87" i="8" s="1"/>
  <c r="N78" i="8"/>
  <c r="P60" i="8"/>
  <c r="P61" i="8"/>
  <c r="Q47" i="8"/>
  <c r="P62" i="8"/>
  <c r="P48" i="8"/>
  <c r="P57" i="8" s="1"/>
  <c r="P59" i="8"/>
  <c r="P58" i="8" s="1"/>
  <c r="O58" i="8"/>
  <c r="O79" i="8"/>
  <c r="O64" i="8"/>
  <c r="O67" i="8" s="1"/>
  <c r="O78" i="8"/>
  <c r="P64" i="8" l="1"/>
  <c r="P67" i="8" s="1"/>
  <c r="P79" i="8"/>
  <c r="P78" i="8"/>
  <c r="M70" i="8"/>
  <c r="O74" i="8"/>
  <c r="O69" i="8"/>
  <c r="Q61" i="8"/>
  <c r="R47" i="8"/>
  <c r="Q62" i="8"/>
  <c r="Q59" i="8"/>
  <c r="Q60" i="8"/>
  <c r="Q48" i="8"/>
  <c r="Q57" i="8" s="1"/>
  <c r="L85" i="8"/>
  <c r="L83" i="8"/>
  <c r="L88" i="8" s="1"/>
  <c r="N70" i="8"/>
  <c r="N71" i="8"/>
  <c r="G89" i="8"/>
  <c r="H86" i="8"/>
  <c r="Q58" i="8" l="1"/>
  <c r="O70" i="8"/>
  <c r="O71" i="8"/>
  <c r="Q64" i="8"/>
  <c r="Q67" i="8" s="1"/>
  <c r="Q79" i="8"/>
  <c r="Q78" i="8"/>
  <c r="R62" i="8"/>
  <c r="R59" i="8"/>
  <c r="R60" i="8"/>
  <c r="R61" i="8"/>
  <c r="R48" i="8"/>
  <c r="R57" i="8" s="1"/>
  <c r="S47" i="8"/>
  <c r="M77" i="8"/>
  <c r="M82" i="8" s="1"/>
  <c r="H89" i="8"/>
  <c r="I86" i="8"/>
  <c r="M71" i="8"/>
  <c r="P74" i="8"/>
  <c r="P69" i="8"/>
  <c r="R58" i="8" l="1"/>
  <c r="B26" i="8" s="1"/>
  <c r="S48" i="8"/>
  <c r="S57" i="8" s="1"/>
  <c r="S61" i="8"/>
  <c r="S62" i="8"/>
  <c r="S59" i="8"/>
  <c r="S60" i="8"/>
  <c r="T47" i="8"/>
  <c r="Q74" i="8"/>
  <c r="Q69" i="8"/>
  <c r="R64" i="8"/>
  <c r="R67" i="8" s="1"/>
  <c r="R79" i="8"/>
  <c r="R78" i="8"/>
  <c r="I89" i="8"/>
  <c r="J86" i="8"/>
  <c r="M85" i="8"/>
  <c r="M87" i="8"/>
  <c r="M83" i="8"/>
  <c r="M88" i="8" s="1"/>
  <c r="B32" i="8"/>
  <c r="P70" i="8"/>
  <c r="P71" i="8" s="1"/>
  <c r="N77" i="8"/>
  <c r="B29" i="8"/>
  <c r="S58" i="8" l="1"/>
  <c r="Q70" i="8"/>
  <c r="J89" i="8"/>
  <c r="K86" i="8"/>
  <c r="T48" i="8"/>
  <c r="T57" i="8" s="1"/>
  <c r="T61" i="8"/>
  <c r="T62" i="8"/>
  <c r="T59" i="8"/>
  <c r="T60" i="8"/>
  <c r="U47" i="8"/>
  <c r="N82" i="8"/>
  <c r="O77" i="8"/>
  <c r="O82" i="8" s="1"/>
  <c r="R74" i="8"/>
  <c r="R69" i="8"/>
  <c r="S64" i="8"/>
  <c r="S67" i="8" s="1"/>
  <c r="S78" i="8"/>
  <c r="S79" i="8"/>
  <c r="U48" i="8" l="1"/>
  <c r="U57" i="8" s="1"/>
  <c r="U61" i="8"/>
  <c r="U62" i="8"/>
  <c r="U59" i="8"/>
  <c r="U60" i="8"/>
  <c r="V47" i="8"/>
  <c r="O85" i="8"/>
  <c r="O87" i="8"/>
  <c r="O83" i="8"/>
  <c r="T78" i="8"/>
  <c r="T79" i="8"/>
  <c r="S74" i="8"/>
  <c r="S69" i="8"/>
  <c r="N85" i="8"/>
  <c r="N87" i="8"/>
  <c r="N83" i="8"/>
  <c r="N88" i="8" s="1"/>
  <c r="T58" i="8"/>
  <c r="T64" i="8" s="1"/>
  <c r="T67" i="8" s="1"/>
  <c r="K89" i="8"/>
  <c r="L86" i="8"/>
  <c r="R70" i="8"/>
  <c r="R71" i="8"/>
  <c r="P77" i="8"/>
  <c r="P82" i="8" s="1"/>
  <c r="Q71" i="8"/>
  <c r="T74" i="8" l="1"/>
  <c r="T69" i="8"/>
  <c r="P85" i="8"/>
  <c r="P87" i="8"/>
  <c r="P83" i="8"/>
  <c r="P88" i="8" s="1"/>
  <c r="L89" i="8"/>
  <c r="M86" i="8"/>
  <c r="M89" i="8" s="1"/>
  <c r="R77" i="8"/>
  <c r="R82" i="8" s="1"/>
  <c r="S70" i="8"/>
  <c r="S71" i="8" s="1"/>
  <c r="V48" i="8"/>
  <c r="V57" i="8" s="1"/>
  <c r="V61" i="8"/>
  <c r="V62" i="8"/>
  <c r="V59" i="8"/>
  <c r="V60" i="8"/>
  <c r="W47" i="8"/>
  <c r="Q77" i="8"/>
  <c r="Q82" i="8" s="1"/>
  <c r="O88" i="8"/>
  <c r="U79" i="8"/>
  <c r="U58" i="8"/>
  <c r="U64" i="8" s="1"/>
  <c r="U67" i="8" s="1"/>
  <c r="U78" i="8" l="1"/>
  <c r="N86" i="8"/>
  <c r="U74" i="8"/>
  <c r="U69" i="8"/>
  <c r="W48" i="8"/>
  <c r="W57" i="8" s="1"/>
  <c r="W61" i="8"/>
  <c r="W62" i="8"/>
  <c r="W59" i="8"/>
  <c r="W60" i="8"/>
  <c r="R85" i="8"/>
  <c r="R87" i="8"/>
  <c r="R83" i="8"/>
  <c r="V58" i="8"/>
  <c r="Q85" i="8"/>
  <c r="Q83" i="8"/>
  <c r="Q88" i="8" s="1"/>
  <c r="Q87" i="8"/>
  <c r="S77" i="8"/>
  <c r="S82" i="8" s="1"/>
  <c r="T70" i="8"/>
  <c r="T71" i="8"/>
  <c r="V64" i="8"/>
  <c r="V67" i="8" s="1"/>
  <c r="V79" i="8"/>
  <c r="V78" i="8"/>
  <c r="N89" i="8" l="1"/>
  <c r="O86" i="8"/>
  <c r="T77" i="8"/>
  <c r="T82" i="8" s="1"/>
  <c r="V74" i="8"/>
  <c r="V69" i="8"/>
  <c r="S85" i="8"/>
  <c r="S83" i="8"/>
  <c r="S88" i="8" s="1"/>
  <c r="S87" i="8"/>
  <c r="W78" i="8"/>
  <c r="W79" i="8"/>
  <c r="R88" i="8"/>
  <c r="W58" i="8"/>
  <c r="W64" i="8" s="1"/>
  <c r="W67" i="8" s="1"/>
  <c r="U70" i="8"/>
  <c r="U77" i="8" s="1"/>
  <c r="U71" i="8"/>
  <c r="U82" i="8"/>
  <c r="O89" i="8" l="1"/>
  <c r="P86" i="8"/>
  <c r="W74" i="8"/>
  <c r="W69" i="8"/>
  <c r="U85" i="8"/>
  <c r="U83" i="8"/>
  <c r="U87" i="8"/>
  <c r="V70" i="8"/>
  <c r="V77" i="8" s="1"/>
  <c r="V82" i="8" s="1"/>
  <c r="T85" i="8"/>
  <c r="T83" i="8"/>
  <c r="T88" i="8" s="1"/>
  <c r="T87" i="8"/>
  <c r="P89" i="8" l="1"/>
  <c r="Q86" i="8"/>
  <c r="V85" i="8"/>
  <c r="V87" i="8"/>
  <c r="V83" i="8"/>
  <c r="V88" i="8" s="1"/>
  <c r="V71" i="8"/>
  <c r="W70" i="8"/>
  <c r="W77" i="8" s="1"/>
  <c r="W82" i="8" s="1"/>
  <c r="W71" i="8"/>
  <c r="U88" i="8"/>
  <c r="Q89" i="8" l="1"/>
  <c r="R86" i="8"/>
  <c r="W85" i="8"/>
  <c r="W83" i="8"/>
  <c r="W88" i="8" s="1"/>
  <c r="G26" i="8" s="1"/>
  <c r="W87"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<sst xmlns="http://schemas.openxmlformats.org/spreadsheetml/2006/main" count="1094" uniqueCount="553">
  <si>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</si>
  <si>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</si>
  <si>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</si>
  <si>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</si>
  <si>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</si>
  <si>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</si>
  <si>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</si>
  <si>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</si>
  <si>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</si>
  <si>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</si>
  <si>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</si>
  <si>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</si>
  <si>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</si>
  <si>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</si>
  <si>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</si>
  <si>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</si>
  <si>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</si>
  <si>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</si>
  <si>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</si>
  <si>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</si>
  <si>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</si>
  <si>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</si>
  <si>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</si>
  <si>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</si>
  <si>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</si>
  <si>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</si>
  <si>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</si>
  <si>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</si>
  <si>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</si>
  <si>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</si>
  <si>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</si>
  <si>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</si>
  <si>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</si>
  <si>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</si>
  <si>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</si>
  <si>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</si>
  <si>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</si>
  <si>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</si>
  <si>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</si>
  <si>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</si>
  <si>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</si>
  <si>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</si>
  <si>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</si>
  <si>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</si>
  <si>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</si>
  <si>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</si>
  <si>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</si>
  <si>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</si>
  <si>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</si>
  <si>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</si>
  <si>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</si>
  <si>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</si>
  <si>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</si>
  <si>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</si>
  <si>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</si>
  <si>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</si>
  <si>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</si>
  <si>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</si>
  <si>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</si>
  <si>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</si>
  <si>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</si>
  <si>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</si>
  <si>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</si>
  <si>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</si>
  <si>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</si>
  <si>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</si>
  <si>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</si>
  <si>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</si>
  <si>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</si>
  <si>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</si>
  <si>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</si>
  <si>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</si>
  <si>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</si>
  <si>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</si>
  <si>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</si>
  <si>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</si>
  <si>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</si>
  <si>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</si>
  <si>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</si>
  <si>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</si>
  <si>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</si>
  <si>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</si>
  <si>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</si>
  <si>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</si>
  <si>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</si>
  <si>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</si>
  <si>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</si>
  <si>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</si>
  <si>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</si>
  <si>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</si>
  <si>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</si>
  <si>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</si>
  <si>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</si>
  <si>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</si>
  <si>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</si>
  <si>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</si>
  <si>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</si>
  <si>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</si>
  <si>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</si>
  <si>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</si>
  <si>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</si>
  <si>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</si>
  <si>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</si>
  <si>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</si>
  <si>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</si>
  <si>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</si>
  <si>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</si>
  <si>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</si>
  <si>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</si>
  <si>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</si>
  <si>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</si>
  <si>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</si>
  <si>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</si>
  <si>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</si>
  <si>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</si>
  <si>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</si>
  <si>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</si>
  <si>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</si>
  <si>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</si>
  <si>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</si>
  <si>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</si>
  <si>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</si>
  <si>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</si>
  <si>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</si>
  <si>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</si>
  <si>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</si>
  <si>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</si>
  <si>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</si>
  <si>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</si>
  <si>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</si>
  <si>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</si>
  <si>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</si>
  <si>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</si>
  <si>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</si>
  <si>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</si>
  <si>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</si>
  <si>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</si>
  <si>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</si>
  <si>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</si>
  <si>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</si>
  <si>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</si>
  <si>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</si>
  <si>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</si>
  <si>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</si>
  <si>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</si>
  <si>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</si>
  <si>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</si>
  <si>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</si>
  <si>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</si>
  <si>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</si>
  <si>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</si>
  <si>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</si>
  <si>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</si>
  <si>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</si>
  <si>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</si>
  <si>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</si>
  <si>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</si>
  <si>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</si>
  <si>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</si>
  <si>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</si>
  <si>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</si>
  <si>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</si>
  <si>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</si>
  <si>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</si>
  <si>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</si>
  <si>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</si>
  <si>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</si>
  <si>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</si>
  <si>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</si>
  <si>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</si>
  <si>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</si>
  <si>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</si>
  <si>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</si>
  <si>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</si>
  <si>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</si>
  <si>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</si>
  <si>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</si>
  <si>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</si>
  <si>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</si>
  <si>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</si>
  <si>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</si>
  <si>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</si>
  <si>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</si>
  <si>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</si>
  <si>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</si>
  <si>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</si>
  <si>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</si>
  <si>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</si>
  <si>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</si>
  <si>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</si>
  <si>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</si>
  <si>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</si>
  <si>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</si>
  <si>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</si>
  <si>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</si>
  <si>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</si>
  <si>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</si>
  <si>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</si>
  <si>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</si>
  <si>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</si>
  <si>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</si>
  <si>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</si>
  <si>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</si>
  <si>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</si>
  <si>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</si>
  <si>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</si>
  <si>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</si>
  <si>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</si>
  <si>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</si>
  <si>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</si>
  <si>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</si>
  <si>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</si>
  <si>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</si>
  <si>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</si>
  <si>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</si>
  <si>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</si>
  <si>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</si>
  <si>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</si>
  <si>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</si>
  <si>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</si>
  <si>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</si>
  <si>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</si>
  <si>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</si>
  <si>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</si>
  <si>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</si>
  <si>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</si>
  <si>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</si>
  <si>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</si>
  <si>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</si>
  <si>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</si>
  <si>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</si>
  <si>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</si>
  <si>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</si>
  <si>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</si>
  <si>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</si>
  <si>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</si>
  <si>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</si>
  <si>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</si>
  <si>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</si>
  <si>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</si>
  <si>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</si>
  <si>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</si>
  <si>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</si>
  <si>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</si>
  <si>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</si>
  <si>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</si>
  <si>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</si>
  <si>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</si>
  <si>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</si>
  <si>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</si>
  <si>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</si>
  <si>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</si>
  <si>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</si>
  <si>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</si>
  <si>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</si>
  <si>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</si>
  <si>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</si>
  <si>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</si>
  <si>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</si>
  <si>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</si>
  <si>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</si>
  <si>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</si>
  <si>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</si>
  <si>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</si>
  <si>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</si>
  <si>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</si>
  <si>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</si>
  <si>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</si>
  <si>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</si>
  <si>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</si>
  <si>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</si>
  <si>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</si>
  <si>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</si>
  <si>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</si>
  <si>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</si>
  <si>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</si>
  <si>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</si>
  <si>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</si>
  <si>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</si>
  <si>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</si>
  <si>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</si>
  <si>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</si>
  <si>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</si>
  <si>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</si>
  <si>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</si>
  <si>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</si>
  <si>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</si>
  <si>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</si>
  <si>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</si>
  <si>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</si>
  <si>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</si>
  <si>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</si>
  <si>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</si>
  <si>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</si>
  <si>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</si>
  <si>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</si>
  <si>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</si>
  <si>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</si>
  <si>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</si>
  <si>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</si>
  <si>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</si>
  <si>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</si>
  <si>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</si>
  <si>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</si>
  <si>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</si>
  <si>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</si>
  <si>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</si>
  <si>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</si>
  <si>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</si>
  <si>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</si>
  <si>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</si>
  <si>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</si>
  <si>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</si>
  <si>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</si>
  <si>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</si>
  <si>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</si>
  <si>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</si>
  <si>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</si>
  <si>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</si>
  <si>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</si>
  <si>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</si>
  <si>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</si>
  <si>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</si>
  <si>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</si>
  <si>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</si>
  <si>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</si>
  <si>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</si>
  <si>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</si>
  <si>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</si>
  <si>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</si>
  <si>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</si>
  <si>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</si>
  <si>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</si>
  <si>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</si>
  <si>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</si>
  <si>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</si>
  <si>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</si>
  <si>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</si>
  <si>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</si>
  <si>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</si>
  <si>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</si>
  <si>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</si>
  <si>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</si>
  <si>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</si>
  <si>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</si>
  <si>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</si>
  <si>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</si>
  <si>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</si>
  <si>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</si>
  <si>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</si>
  <si>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</si>
  <si>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</si>
  <si>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</si>
  <si>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</si>
  <si>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</si>
  <si>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</si>
  <si>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</si>
  <si>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</si>
  <si>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</si>
  <si>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</si>
  <si>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</si>
  <si>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</si>
  <si>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</si>
  <si>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</si>
  <si>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</si>
  <si>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</si>
  <si>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</si>
  <si>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</si>
  <si>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</si>
  <si>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</si>
  <si>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</si>
  <si>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</si>
  <si>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</si>
  <si>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</si>
  <si>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</si>
  <si>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</si>
  <si>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</si>
  <si>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</si>
  <si>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</si>
  <si>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</si>
  <si>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</si>
  <si>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</si>
  <si>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</si>
  <si>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</si>
  <si>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</si>
  <si>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</si>
  <si>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</si>
  <si>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</si>
  <si>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</si>
  <si>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</si>
  <si>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</si>
  <si>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</si>
  <si>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</si>
  <si>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</si>
  <si>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</si>
  <si>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</si>
  <si>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</si>
  <si>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</si>
  <si>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</si>
  <si>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</si>
  <si>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</si>
  <si>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</si>
  <si>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</si>
  <si>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</si>
  <si>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</si>
  <si>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</si>
  <si>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</si>
  <si>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</si>
  <si>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</si>
  <si>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</si>
  <si>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</si>
  <si>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</si>
  <si>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</si>
  <si>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</si>
  <si>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</si>
  <si>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</si>
  <si>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</si>
  <si>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</si>
  <si>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</si>
  <si>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</si>
  <si>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</si>
  <si>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</si>
  <si>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</si>
  <si>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</si>
  <si>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</si>
  <si>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</si>
  <si>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</si>
  <si>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</si>
  <si>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</si>
  <si>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</si>
  <si>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</si>
  <si>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</si>
  <si>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</si>
  <si>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</si>
  <si>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</si>
  <si>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</si>
  <si>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</si>
  <si>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</si>
  <si>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</si>
  <si>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</si>
  <si>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</si>
  <si>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</si>
  <si>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</si>
  <si>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</si>
  <si>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</si>
  <si>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</si>
  <si>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</si>
  <si>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</si>
  <si>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</si>
  <si>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</si>
  <si>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</si>
  <si>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</si>
  <si>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</si>
  <si>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</si>
  <si>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</si>
  <si>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</si>
  <si>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</si>
  <si>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</si>
  <si>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</si>
  <si>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</si>
  <si>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</si>
  <si>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</si>
  <si>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</si>
  <si>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</si>
  <si>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</si>
  <si>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</si>
  <si>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</si>
  <si>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</si>
  <si>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</si>
  <si>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</si>
  <si>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</si>
  <si>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</si>
  <si>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</si>
  <si>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</si>
  <si>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</si>
  <si>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</si>
  <si>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</si>
  <si>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</si>
  <si>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</si>
  <si>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</si>
  <si>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</si>
  <si>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</si>
  <si>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</si>
  <si>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</si>
  <si>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</si>
  <si>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</si>
  <si>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</si>
  <si>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</si>
  <si>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</si>
  <si>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</si>
  <si>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</si>
  <si>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</si>
  <si>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</si>
  <si>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</si>
  <si>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</si>
  <si>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</si>
  <si>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</si>
  <si>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</si>
  <si>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</si>
  <si>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</si>
  <si>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</si>
  <si>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</si>
  <si>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</si>
  <si>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</si>
  <si>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</si>
  <si>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</si>
  <si>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</si>
  <si>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</si>
  <si>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</si>
  <si>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</si>
  <si>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</si>
  <si>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</si>
  <si>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</si>
  <si>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</si>
  <si>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</si>
  <si>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</si>
  <si>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</si>
  <si>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</si>
  <si>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</si>
  <si>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</si>
  <si>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</si>
  <si>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</si>
  <si>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</si>
  <si>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Реконструкция</t>
  </si>
  <si>
    <t>закупка не проведена</t>
  </si>
  <si>
    <t>Реконструкция ТП №127 6/0,4 кВ (замена тра-ра 160 кВА на 400 кВА и установка второго тр-ра на 630 кВА, установка ВН 2 шт, устройство вводов ТП, установка руб. 2 шт)</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</si>
  <si>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</si>
  <si>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</si>
  <si>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</si>
  <si>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</si>
  <si>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</si>
  <si>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</si>
  <si>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</si>
  <si>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1.1.4.2</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</si>
  <si>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</si>
  <si>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</si>
  <si>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</si>
  <si>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</si>
  <si>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</si>
  <si>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</si>
  <si>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</si>
  <si>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</si>
  <si>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</si>
  <si>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</si>
  <si>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</si>
  <si>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</si>
  <si>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0,68 млн руб с НДС</t>
  </si>
  <si>
    <t>0,57 млн руб без НДС</t>
  </si>
  <si>
    <t>МВ×А-1,03;км ЛЭП-0;т.у.-0;шт.-2</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</si>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</sst>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2588949.385626216</c:v>
                </c:pt>
                <c:pt idx="3">
                  <c:v>4350653.1934556141</c:v>
                </c:pt>
                <c:pt idx="4">
                  <c:v>6282569.7891837992</c:v>
                </c:pt>
                <c:pt idx="5">
                  <c:v>8401654.2622675113</c:v>
                </c:pt>
                <c:pt idx="6">
                  <c:v>10726574.335518954</c:v>
                </c:pt>
                <c:pt idx="7">
                  <c:v>13277885.436238972</c:v>
                </c:pt>
                <c:pt idx="8">
                  <c:v>16078223.843879493</c:v>
                </c:pt>
                <c:pt idx="9">
                  <c:v>19152519.796117272</c:v>
                </c:pt>
                <c:pt idx="10">
                  <c:v>22528232.632446136</c:v>
                </c:pt>
                <c:pt idx="11">
                  <c:v>26235610.272399783</c:v>
                </c:pt>
                <c:pt idx="12">
                  <c:v>30307975.566500407</c:v>
                </c:pt>
                <c:pt idx="13">
                  <c:v>34782042.32442183</c:v>
                </c:pt>
                <c:pt idx="14">
                  <c:v>39698264.119349644</c:v>
                </c:pt>
                <c:pt idx="15">
                  <c:v>45101219.293091081</c:v>
                </c:pt>
                <c:pt idx="16">
                  <c:v>51040035.946425624</c:v>
                </c:pt>
              </c:numCache>
            </c:numRef>
          </c:val>
          <c:smooth val="0"/>
          <c:extLst>
            <c:ext xmlns:c16="http://schemas.microsoft.com/office/drawing/2014/chart" uri="{C3380CC4-5D6E-409C-BE32-E72D297353CC}">
              <c16:uniqueId val="{00000000-CB38-447A-9C03-7E6552C226A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1426171.7971252284</c:v>
                </c:pt>
                <c:pt idx="3">
                  <c:v>1379672.4941885809</c:v>
                </c:pt>
                <c:pt idx="4">
                  <c:v>1338915.1101763919</c:v>
                </c:pt>
                <c:pt idx="5">
                  <c:v>1299674.1928768256</c:v>
                </c:pt>
                <c:pt idx="6">
                  <c:v>1261873.4701617863</c:v>
                </c:pt>
                <c:pt idx="7">
                  <c:v>1225441.9909216636</c:v>
                </c:pt>
                <c:pt idx="8">
                  <c:v>1190313.646258726</c:v>
                </c:pt>
                <c:pt idx="9">
                  <c:v>1156426.7402870345</c:v>
                </c:pt>
                <c:pt idx="10">
                  <c:v>1123723.6050685737</c:v>
                </c:pt>
                <c:pt idx="11">
                  <c:v>1092150.254833678</c:v>
                </c:pt>
                <c:pt idx="12">
                  <c:v>1061656.0751816519</c:v>
                </c:pt>
                <c:pt idx="13">
                  <c:v>1032193.5434427771</c:v>
                </c:pt>
                <c:pt idx="14">
                  <c:v>1003717.9768129265</c:v>
                </c:pt>
                <c:pt idx="15">
                  <c:v>976187.30525297741</c:v>
                </c:pt>
                <c:pt idx="16">
                  <c:v>949561.86648283759</c:v>
                </c:pt>
              </c:numCache>
            </c:numRef>
          </c:val>
          <c:smooth val="0"/>
          <c:extLst>
            <c:ext xmlns:c16="http://schemas.microsoft.com/office/drawing/2014/chart" uri="{C3380CC4-5D6E-409C-BE32-E72D297353CC}">
              <c16:uniqueId val="{00000001-CB38-447A-9C03-7E6552C226A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533</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539</v>
      </c>
    </row>
    <row r="41" spans="1:24" ht="63" x14ac:dyDescent="0.25">
      <c r="A41" s="18" t="s">
        <v>47</v>
      </c>
      <c r="B41" s="24" t="s">
        <v>48</v>
      </c>
      <c r="C41" s="17" t="s">
        <v>540</v>
      </c>
    </row>
    <row r="42" spans="1:24" ht="47.25" x14ac:dyDescent="0.25">
      <c r="A42" s="18" t="s">
        <v>49</v>
      </c>
      <c r="B42" s="24" t="s">
        <v>50</v>
      </c>
      <c r="C42" s="17" t="s">
        <v>540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541</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5.5167299999999999</v>
      </c>
      <c r="E24" s="196">
        <v>5.5167299999999999</v>
      </c>
      <c r="F24" s="197">
        <v>5.5167299999999999</v>
      </c>
      <c r="G24" s="196">
        <v>0</v>
      </c>
      <c r="H24" s="196">
        <v>0</v>
      </c>
      <c r="I24" s="196">
        <v>0</v>
      </c>
      <c r="J24" s="196">
        <v>5.5167299999999999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5.5167299999999999</v>
      </c>
      <c r="E27" s="26">
        <v>5.5167299999999999</v>
      </c>
      <c r="F27" s="203">
        <v>5.5167299999999999</v>
      </c>
      <c r="G27" s="26">
        <v>0</v>
      </c>
      <c r="H27" s="26">
        <v>0</v>
      </c>
      <c r="I27" s="26">
        <v>0</v>
      </c>
      <c r="J27" s="26">
        <v>5.5167299999999999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4.5972749999999998</v>
      </c>
      <c r="E30" s="200">
        <v>4.5972749999999998</v>
      </c>
      <c r="F30" s="200">
        <v>4.5972749999999998</v>
      </c>
      <c r="G30" s="200">
        <v>0</v>
      </c>
      <c r="H30" s="200">
        <v>0</v>
      </c>
      <c r="I30" s="200">
        <v>0</v>
      </c>
      <c r="J30" s="200">
        <v>4.5972749999999998</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0.45972750000000001</v>
      </c>
      <c r="E31" s="26">
        <v>0.45972750000000001</v>
      </c>
      <c r="F31" s="26">
        <v>0.45972750000000001</v>
      </c>
      <c r="G31" s="200">
        <v>0</v>
      </c>
      <c r="H31" s="26">
        <v>0</v>
      </c>
      <c r="I31" s="26">
        <v>0</v>
      </c>
      <c r="J31" s="200">
        <v>0.45972750000000001</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1.1493187499999999</v>
      </c>
      <c r="E32" s="26">
        <v>1.1493187499999999</v>
      </c>
      <c r="F32" s="26">
        <v>1.1493187499999999</v>
      </c>
      <c r="G32" s="200">
        <v>0</v>
      </c>
      <c r="H32" s="26">
        <v>0</v>
      </c>
      <c r="I32" s="26">
        <v>0</v>
      </c>
      <c r="J32" s="200">
        <v>1.1493187499999999</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2.7583650000000004</v>
      </c>
      <c r="E33" s="26">
        <v>2.7583650000000004</v>
      </c>
      <c r="F33" s="26">
        <v>2.7583650000000004</v>
      </c>
      <c r="G33" s="200">
        <v>0</v>
      </c>
      <c r="H33" s="26">
        <v>0</v>
      </c>
      <c r="I33" s="26">
        <v>0</v>
      </c>
      <c r="J33" s="200">
        <v>2.7583650000000004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0.22986375000000001</v>
      </c>
      <c r="E34" s="26">
        <v>0.22986375000000001</v>
      </c>
      <c r="F34" s="26">
        <v>0.22986375000000001</v>
      </c>
      <c r="G34" s="200">
        <v>0</v>
      </c>
      <c r="H34" s="26">
        <v>0</v>
      </c>
      <c r="I34" s="26">
        <v>0</v>
      </c>
      <c r="J34" s="200">
        <v>0.22986375000000001</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1.03</v>
      </c>
      <c r="E36" s="26">
        <v>1.03</v>
      </c>
      <c r="F36" s="26">
        <v>1.03</v>
      </c>
      <c r="G36" s="26">
        <v>0</v>
      </c>
      <c r="H36" s="26">
        <v>0</v>
      </c>
      <c r="I36" s="26">
        <v>0</v>
      </c>
      <c r="J36" s="26">
        <v>1.03</v>
      </c>
      <c r="K36" s="26">
        <v>4</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2</v>
      </c>
      <c r="E44" s="215">
        <v>2</v>
      </c>
      <c r="F44" s="215">
        <v>2</v>
      </c>
      <c r="G44" s="215">
        <v>0</v>
      </c>
      <c r="H44" s="215">
        <v>0</v>
      </c>
      <c r="I44" s="215">
        <v>0</v>
      </c>
      <c r="J44" s="215">
        <v>2</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1.03</v>
      </c>
      <c r="E46" s="200">
        <v>1.03</v>
      </c>
      <c r="F46" s="200">
        <v>1.03</v>
      </c>
      <c r="G46" s="200">
        <v>0</v>
      </c>
      <c r="H46" s="200">
        <v>0</v>
      </c>
      <c r="I46" s="200">
        <v>0</v>
      </c>
      <c r="J46" s="200">
        <v>1.03</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2</v>
      </c>
      <c r="E54" s="200">
        <v>2</v>
      </c>
      <c r="F54" s="200">
        <v>2</v>
      </c>
      <c r="G54" s="200">
        <v>0</v>
      </c>
      <c r="H54" s="200">
        <v>0</v>
      </c>
      <c r="I54" s="200">
        <v>0</v>
      </c>
      <c r="J54" s="200">
        <v>2</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4.5972749999999998</v>
      </c>
      <c r="E55" s="200">
        <v>4.5972749999999998</v>
      </c>
      <c r="F55" s="200">
        <v>4.5972749999999998</v>
      </c>
      <c r="G55" s="200">
        <v>0</v>
      </c>
      <c r="H55" s="200">
        <v>0</v>
      </c>
      <c r="I55" s="200">
        <v>0</v>
      </c>
      <c r="J55" s="200">
        <v>4.5972749999999998</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4.5972749999999998</v>
      </c>
      <c r="E56" s="26">
        <v>4.5972749999999998</v>
      </c>
      <c r="F56" s="26">
        <v>4.5972749999999998</v>
      </c>
      <c r="G56" s="26">
        <v>0</v>
      </c>
      <c r="H56" s="26">
        <v>0</v>
      </c>
      <c r="I56" s="26">
        <v>0</v>
      </c>
      <c r="J56" s="26">
        <v>4.5972749999999998</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1.03</v>
      </c>
      <c r="E57" s="26">
        <v>1.03</v>
      </c>
      <c r="F57" s="26">
        <v>1.03</v>
      </c>
      <c r="G57" s="26">
        <v>0</v>
      </c>
      <c r="H57" s="26">
        <v>0</v>
      </c>
      <c r="I57" s="26">
        <v>0</v>
      </c>
      <c r="J57" s="26">
        <v>1.03</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2</v>
      </c>
      <c r="E63" s="26">
        <v>2</v>
      </c>
      <c r="F63" s="26">
        <v>2</v>
      </c>
      <c r="G63" s="26">
        <v>0</v>
      </c>
      <c r="H63" s="26">
        <v>0</v>
      </c>
      <c r="I63" s="26">
        <v>0</v>
      </c>
      <c r="J63" s="26">
        <v>2</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4.5972749999999998</v>
      </c>
      <c r="E64" s="221">
        <v>4.5972749999999998</v>
      </c>
      <c r="F64" s="221">
        <v>4.5972749999999998</v>
      </c>
      <c r="G64" s="221">
        <v>0</v>
      </c>
      <c r="H64" s="221">
        <v>0</v>
      </c>
      <c r="I64" s="221">
        <v>0</v>
      </c>
      <c r="J64" s="221">
        <v>4.5972749999999998</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1.03</v>
      </c>
      <c r="H26" s="157" t="s">
        <v>83</v>
      </c>
      <c r="I26" s="157">
        <v>0</v>
      </c>
      <c r="J26" s="157" t="s">
        <v>83</v>
      </c>
      <c r="K26" s="157" t="s">
        <v>83</v>
      </c>
      <c r="L26" s="157">
        <v>0</v>
      </c>
      <c r="M26" s="157" t="s">
        <v>83</v>
      </c>
      <c r="N26" s="157">
        <v>2</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2024</v>
      </c>
    </row>
    <row r="26" spans="1:2" s="134" customFormat="1" ht="16.5" thickBot="1" x14ac:dyDescent="0.3">
      <c r="A26" s="170" t="s">
        <v>473</v>
      </c>
      <c r="B26" s="168" t="s">
        <v>549</v>
      </c>
    </row>
    <row r="27" spans="1:2" s="134" customFormat="1" ht="29.25" thickBot="1" x14ac:dyDescent="0.3">
      <c r="A27" s="171" t="s">
        <v>474</v>
      </c>
      <c r="B27" s="168" t="s">
        <v>547</v>
      </c>
    </row>
    <row r="28" spans="1:2" s="134" customFormat="1" ht="16.5" thickBot="1" x14ac:dyDescent="0.3">
      <c r="A28" s="173" t="s">
        <v>475</v>
      </c>
      <c r="B28" s="168" t="s">
        <v>550</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4597275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18495055.323946368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131350.71428571429</v>
      </c>
      <c r="E65" s="109">
        <f t="shared" si="10"/>
        <v>131350.71428571429</v>
      </c>
      <c r="F65" s="109">
        <f t="shared" si="10"/>
        <v>131350.71428571429</v>
      </c>
      <c r="G65" s="109">
        <f t="shared" si="10"/>
        <v>131350.71428571429</v>
      </c>
      <c r="H65" s="109">
        <f t="shared" si="10"/>
        <v>131350.71428571429</v>
      </c>
      <c r="I65" s="109">
        <f t="shared" si="10"/>
        <v>131350.71428571429</v>
      </c>
      <c r="J65" s="109">
        <f t="shared" si="10"/>
        <v>131350.71428571429</v>
      </c>
      <c r="K65" s="109">
        <f t="shared" si="10"/>
        <v>131350.71428571429</v>
      </c>
      <c r="L65" s="109">
        <f t="shared" si="10"/>
        <v>131350.71428571429</v>
      </c>
      <c r="M65" s="109">
        <f t="shared" si="10"/>
        <v>131350.71428571429</v>
      </c>
      <c r="N65" s="109">
        <f t="shared" si="10"/>
        <v>131350.71428571429</v>
      </c>
      <c r="O65" s="109">
        <f t="shared" si="10"/>
        <v>131350.71428571429</v>
      </c>
      <c r="P65" s="109">
        <f t="shared" si="10"/>
        <v>131350.71428571429</v>
      </c>
      <c r="Q65" s="109">
        <f t="shared" si="10"/>
        <v>131350.71428571429</v>
      </c>
      <c r="R65" s="109">
        <f t="shared" si="10"/>
        <v>131350.71428571429</v>
      </c>
      <c r="S65" s="109">
        <f t="shared" si="10"/>
        <v>131350.71428571429</v>
      </c>
      <c r="T65" s="109">
        <f t="shared" si="10"/>
        <v>131350.71428571429</v>
      </c>
      <c r="U65" s="109">
        <f t="shared" si="10"/>
        <v>131350.71428571429</v>
      </c>
      <c r="V65" s="109">
        <f t="shared" si="10"/>
        <v>131350.71428571429</v>
      </c>
      <c r="W65" s="109">
        <f t="shared" si="10"/>
        <v>131350.71428571429</v>
      </c>
    </row>
    <row r="66" spans="1:23" ht="11.25" customHeight="1" x14ac:dyDescent="0.25">
      <c r="A66" s="74" t="s">
        <v>237</v>
      </c>
      <c r="B66" s="109">
        <f>IF(AND(B45&gt;$B$92,B45&lt;=$B$92+$B$27),B65,0)</f>
        <v>0</v>
      </c>
      <c r="C66" s="109">
        <f t="shared" ref="C66:W66" si="11">IF(AND(C45&gt;$B$92,C45&lt;=$B$92+$B$27),C65+B66,0)</f>
        <v>0</v>
      </c>
      <c r="D66" s="109">
        <f t="shared" si="11"/>
        <v>131350.71428571429</v>
      </c>
      <c r="E66" s="109">
        <f t="shared" si="11"/>
        <v>262701.42857142858</v>
      </c>
      <c r="F66" s="109">
        <f t="shared" si="11"/>
        <v>394052.14285714284</v>
      </c>
      <c r="G66" s="109">
        <f t="shared" si="11"/>
        <v>525402.85714285716</v>
      </c>
      <c r="H66" s="109">
        <f t="shared" si="11"/>
        <v>656753.57142857148</v>
      </c>
      <c r="I66" s="109">
        <f t="shared" si="11"/>
        <v>788104.2857142858</v>
      </c>
      <c r="J66" s="109">
        <f t="shared" si="11"/>
        <v>919455.00000000012</v>
      </c>
      <c r="K66" s="109">
        <f t="shared" si="11"/>
        <v>1050805.7142857143</v>
      </c>
      <c r="L66" s="109">
        <f t="shared" si="11"/>
        <v>1182156.4285714286</v>
      </c>
      <c r="M66" s="109">
        <f t="shared" si="11"/>
        <v>1313507.142857143</v>
      </c>
      <c r="N66" s="109">
        <f t="shared" si="11"/>
        <v>1444857.8571428573</v>
      </c>
      <c r="O66" s="109">
        <f t="shared" si="11"/>
        <v>1576208.5714285716</v>
      </c>
      <c r="P66" s="109">
        <f t="shared" si="11"/>
        <v>1707559.2857142859</v>
      </c>
      <c r="Q66" s="109">
        <f t="shared" si="11"/>
        <v>1838910.0000000002</v>
      </c>
      <c r="R66" s="109">
        <f t="shared" si="11"/>
        <v>1970260.7142857146</v>
      </c>
      <c r="S66" s="109">
        <f t="shared" si="11"/>
        <v>2101611.4285714286</v>
      </c>
      <c r="T66" s="109">
        <f t="shared" si="11"/>
        <v>2232962.1428571427</v>
      </c>
      <c r="U66" s="109">
        <f t="shared" si="11"/>
        <v>2364312.8571428568</v>
      </c>
      <c r="V66" s="109">
        <f t="shared" si="11"/>
        <v>2495663.5714285709</v>
      </c>
      <c r="W66" s="109">
        <f t="shared" si="11"/>
        <v>2627014.285714285</v>
      </c>
    </row>
    <row r="67" spans="1:23" ht="25.5" customHeight="1" x14ac:dyDescent="0.25">
      <c r="A67" s="110" t="s">
        <v>238</v>
      </c>
      <c r="B67" s="106">
        <f t="shared" ref="B67:W67" si="12">B64-B65</f>
        <v>0</v>
      </c>
      <c r="C67" s="106">
        <f t="shared" si="12"/>
        <v>1867174.4212495829</v>
      </c>
      <c r="D67" s="106">
        <f>D64-D65</f>
        <v>1866679.9101769757</v>
      </c>
      <c r="E67" s="106">
        <f t="shared" si="12"/>
        <v>2062405.844546255</v>
      </c>
      <c r="F67" s="106">
        <f t="shared" si="12"/>
        <v>2277606.1223489097</v>
      </c>
      <c r="G67" s="106">
        <f t="shared" si="12"/>
        <v>2514245.9074564283</v>
      </c>
      <c r="H67" s="106">
        <f t="shared" si="12"/>
        <v>2774491.0812521111</v>
      </c>
      <c r="I67" s="106">
        <f t="shared" si="12"/>
        <v>3060728.9528078348</v>
      </c>
      <c r="J67" s="106">
        <f t="shared" si="12"/>
        <v>3375591.1239005933</v>
      </c>
      <c r="K67" s="106">
        <f t="shared" si="12"/>
        <v>3721978.7345977109</v>
      </c>
      <c r="L67" s="106">
        <f t="shared" si="12"/>
        <v>4103090.3389139571</v>
      </c>
      <c r="M67" s="106">
        <f t="shared" si="12"/>
        <v>4522452.6863327529</v>
      </c>
      <c r="N67" s="106">
        <f t="shared" si="12"/>
        <v>4983954.7140543247</v>
      </c>
      <c r="O67" s="106">
        <f t="shared" si="12"/>
        <v>5491885.0869809538</v>
      </c>
      <c r="P67" s="106">
        <f t="shared" si="12"/>
        <v>6050973.658000567</v>
      </c>
      <c r="Q67" s="106">
        <f t="shared" si="12"/>
        <v>6666437.2604457941</v>
      </c>
      <c r="R67" s="106">
        <f t="shared" si="12"/>
        <v>7344030.2880866304</v>
      </c>
      <c r="S67" s="106">
        <f t="shared" si="12"/>
        <v>8090100.5661033429</v>
      </c>
      <c r="T67" s="106">
        <f t="shared" si="12"/>
        <v>8911651.0696719084</v>
      </c>
      <c r="U67" s="106">
        <f t="shared" si="12"/>
        <v>9816408.10561914</v>
      </c>
      <c r="V67" s="106">
        <f t="shared" si="12"/>
        <v>10812896.637667889</v>
      </c>
      <c r="W67" s="106">
        <f t="shared" si="12"/>
        <v>11910523.50775844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1866679.9101769757</v>
      </c>
      <c r="E69" s="105">
        <f>E67+E68</f>
        <v>2062405.844546255</v>
      </c>
      <c r="F69" s="105">
        <f t="shared" ref="F69:W69" si="14">F67-F68</f>
        <v>2277606.1223489097</v>
      </c>
      <c r="G69" s="105">
        <f t="shared" si="14"/>
        <v>2514245.9074564283</v>
      </c>
      <c r="H69" s="105">
        <f t="shared" si="14"/>
        <v>2774491.0812521111</v>
      </c>
      <c r="I69" s="105">
        <f t="shared" si="14"/>
        <v>3060728.9528078348</v>
      </c>
      <c r="J69" s="105">
        <f t="shared" si="14"/>
        <v>3375591.1239005933</v>
      </c>
      <c r="K69" s="105">
        <f t="shared" si="14"/>
        <v>3721978.7345977109</v>
      </c>
      <c r="L69" s="105">
        <f t="shared" si="14"/>
        <v>4103090.3389139571</v>
      </c>
      <c r="M69" s="105">
        <f t="shared" si="14"/>
        <v>4522452.6863327529</v>
      </c>
      <c r="N69" s="105">
        <f t="shared" si="14"/>
        <v>4983954.7140543247</v>
      </c>
      <c r="O69" s="105">
        <f t="shared" si="14"/>
        <v>5491885.0869809538</v>
      </c>
      <c r="P69" s="105">
        <f t="shared" si="14"/>
        <v>6050973.658000567</v>
      </c>
      <c r="Q69" s="105">
        <f t="shared" si="14"/>
        <v>6666437.2604457941</v>
      </c>
      <c r="R69" s="105">
        <f t="shared" si="14"/>
        <v>7344030.2880866304</v>
      </c>
      <c r="S69" s="105">
        <f t="shared" si="14"/>
        <v>8090100.5661033429</v>
      </c>
      <c r="T69" s="105">
        <f t="shared" si="14"/>
        <v>8911651.0696719084</v>
      </c>
      <c r="U69" s="105">
        <f t="shared" si="14"/>
        <v>9816408.10561914</v>
      </c>
      <c r="V69" s="105">
        <f t="shared" si="14"/>
        <v>10812896.637667889</v>
      </c>
      <c r="W69" s="105">
        <f t="shared" si="14"/>
        <v>11910523.50775844</v>
      </c>
    </row>
    <row r="70" spans="1:23" ht="12" customHeight="1" x14ac:dyDescent="0.25">
      <c r="A70" s="74" t="s">
        <v>208</v>
      </c>
      <c r="B70" s="102">
        <f t="shared" ref="B70:W70" si="15">-IF(B69&gt;0, B69*$B$35, 0)</f>
        <v>0</v>
      </c>
      <c r="C70" s="102">
        <f t="shared" si="15"/>
        <v>-373434.88424991659</v>
      </c>
      <c r="D70" s="102">
        <f t="shared" si="15"/>
        <v>-373335.98203539517</v>
      </c>
      <c r="E70" s="102">
        <f t="shared" si="15"/>
        <v>-412481.16890925099</v>
      </c>
      <c r="F70" s="102">
        <f t="shared" si="15"/>
        <v>-455521.22446978197</v>
      </c>
      <c r="G70" s="102">
        <f t="shared" si="15"/>
        <v>-502849.18149128568</v>
      </c>
      <c r="H70" s="102">
        <f t="shared" si="15"/>
        <v>-554898.21625042229</v>
      </c>
      <c r="I70" s="102">
        <f t="shared" si="15"/>
        <v>-612145.79056156694</v>
      </c>
      <c r="J70" s="102">
        <f t="shared" si="15"/>
        <v>-675118.22478011867</v>
      </c>
      <c r="K70" s="102">
        <f t="shared" si="15"/>
        <v>-744395.7469195422</v>
      </c>
      <c r="L70" s="102">
        <f t="shared" si="15"/>
        <v>-820618.06778279145</v>
      </c>
      <c r="M70" s="102">
        <f t="shared" si="15"/>
        <v>-904490.53726655059</v>
      </c>
      <c r="N70" s="102">
        <f t="shared" si="15"/>
        <v>-996790.942810865</v>
      </c>
      <c r="O70" s="102">
        <f t="shared" si="15"/>
        <v>-1098377.0173961909</v>
      </c>
      <c r="P70" s="102">
        <f t="shared" si="15"/>
        <v>-1210194.7316001134</v>
      </c>
      <c r="Q70" s="102">
        <f t="shared" si="15"/>
        <v>-1333287.4520891588</v>
      </c>
      <c r="R70" s="102">
        <f t="shared" si="15"/>
        <v>-1468806.0576173263</v>
      </c>
      <c r="S70" s="102">
        <f t="shared" si="15"/>
        <v>-1618020.1132206686</v>
      </c>
      <c r="T70" s="102">
        <f t="shared" si="15"/>
        <v>-1782330.2139343817</v>
      </c>
      <c r="U70" s="102">
        <f t="shared" si="15"/>
        <v>-1963281.621123828</v>
      </c>
      <c r="V70" s="102">
        <f t="shared" si="15"/>
        <v>-2162579.327533578</v>
      </c>
      <c r="W70" s="102">
        <f t="shared" si="15"/>
        <v>-2382104.7015516884</v>
      </c>
    </row>
    <row r="71" spans="1:23" ht="12.75" customHeight="1" thickBot="1" x14ac:dyDescent="0.3">
      <c r="A71" s="111" t="s">
        <v>241</v>
      </c>
      <c r="B71" s="112">
        <f t="shared" ref="B71:W71" si="16">B69+B70</f>
        <v>0</v>
      </c>
      <c r="C71" s="112">
        <f>C69+C70</f>
        <v>1493739.5369996664</v>
      </c>
      <c r="D71" s="112">
        <f t="shared" si="16"/>
        <v>1493343.9281415804</v>
      </c>
      <c r="E71" s="112">
        <f t="shared" si="16"/>
        <v>1649924.675637004</v>
      </c>
      <c r="F71" s="112">
        <f t="shared" si="16"/>
        <v>1822084.8978791279</v>
      </c>
      <c r="G71" s="112">
        <f t="shared" si="16"/>
        <v>2011396.7259651427</v>
      </c>
      <c r="H71" s="112">
        <f t="shared" si="16"/>
        <v>2219592.8650016887</v>
      </c>
      <c r="I71" s="112">
        <f t="shared" si="16"/>
        <v>2448583.1622462678</v>
      </c>
      <c r="J71" s="112">
        <f t="shared" si="16"/>
        <v>2700472.8991204747</v>
      </c>
      <c r="K71" s="112">
        <f t="shared" si="16"/>
        <v>2977582.9876781688</v>
      </c>
      <c r="L71" s="112">
        <f t="shared" si="16"/>
        <v>3282472.2711311658</v>
      </c>
      <c r="M71" s="112">
        <f t="shared" si="16"/>
        <v>3617962.1490662023</v>
      </c>
      <c r="N71" s="112">
        <f t="shared" si="16"/>
        <v>3987163.7712434595</v>
      </c>
      <c r="O71" s="112">
        <f t="shared" si="16"/>
        <v>4393508.0695847627</v>
      </c>
      <c r="P71" s="112">
        <f t="shared" si="16"/>
        <v>4840778.9264004538</v>
      </c>
      <c r="Q71" s="112">
        <f t="shared" si="16"/>
        <v>5333149.8083566353</v>
      </c>
      <c r="R71" s="112">
        <f t="shared" si="16"/>
        <v>5875224.2304693041</v>
      </c>
      <c r="S71" s="112">
        <f t="shared" si="16"/>
        <v>6472080.4528826745</v>
      </c>
      <c r="T71" s="112">
        <f t="shared" si="16"/>
        <v>7129320.8557375269</v>
      </c>
      <c r="U71" s="112">
        <f t="shared" si="16"/>
        <v>7853126.484495312</v>
      </c>
      <c r="V71" s="112">
        <f t="shared" si="16"/>
        <v>8650317.3101343103</v>
      </c>
      <c r="W71" s="112">
        <f t="shared" si="16"/>
        <v>9528418.8062067516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1866679.9101769757</v>
      </c>
      <c r="E74" s="106">
        <f t="shared" si="18"/>
        <v>2062405.844546255</v>
      </c>
      <c r="F74" s="106">
        <f t="shared" si="18"/>
        <v>2277606.1223489097</v>
      </c>
      <c r="G74" s="106">
        <f t="shared" si="18"/>
        <v>2514245.9074564283</v>
      </c>
      <c r="H74" s="106">
        <f t="shared" si="18"/>
        <v>2774491.0812521111</v>
      </c>
      <c r="I74" s="106">
        <f t="shared" si="18"/>
        <v>3060728.9528078348</v>
      </c>
      <c r="J74" s="106">
        <f t="shared" si="18"/>
        <v>3375591.1239005933</v>
      </c>
      <c r="K74" s="106">
        <f t="shared" si="18"/>
        <v>3721978.7345977109</v>
      </c>
      <c r="L74" s="106">
        <f t="shared" si="18"/>
        <v>4103090.3389139571</v>
      </c>
      <c r="M74" s="106">
        <f t="shared" si="18"/>
        <v>4522452.6863327529</v>
      </c>
      <c r="N74" s="106">
        <f t="shared" si="18"/>
        <v>4983954.7140543247</v>
      </c>
      <c r="O74" s="106">
        <f t="shared" si="18"/>
        <v>5491885.0869809538</v>
      </c>
      <c r="P74" s="106">
        <f t="shared" si="18"/>
        <v>6050973.658000567</v>
      </c>
      <c r="Q74" s="106">
        <f t="shared" si="18"/>
        <v>6666437.2604457941</v>
      </c>
      <c r="R74" s="106">
        <f t="shared" si="18"/>
        <v>7344030.2880866304</v>
      </c>
      <c r="S74" s="106">
        <f t="shared" si="18"/>
        <v>8090100.5661033429</v>
      </c>
      <c r="T74" s="106">
        <f t="shared" si="18"/>
        <v>8911651.0696719084</v>
      </c>
      <c r="U74" s="106">
        <f t="shared" si="18"/>
        <v>9816408.10561914</v>
      </c>
      <c r="V74" s="106">
        <f t="shared" si="18"/>
        <v>10812896.637667889</v>
      </c>
      <c r="W74" s="106">
        <f t="shared" si="18"/>
        <v>11910523.50775844</v>
      </c>
    </row>
    <row r="75" spans="1:23" ht="12" customHeight="1" x14ac:dyDescent="0.25">
      <c r="A75" s="74" t="s">
        <v>236</v>
      </c>
      <c r="B75" s="102">
        <f t="shared" ref="B75:W75" si="19">B65</f>
        <v>0</v>
      </c>
      <c r="C75" s="102">
        <f t="shared" si="19"/>
        <v>0</v>
      </c>
      <c r="D75" s="102">
        <f t="shared" si="19"/>
        <v>131350.71428571429</v>
      </c>
      <c r="E75" s="102">
        <f t="shared" si="19"/>
        <v>131350.71428571429</v>
      </c>
      <c r="F75" s="102">
        <f t="shared" si="19"/>
        <v>131350.71428571429</v>
      </c>
      <c r="G75" s="102">
        <f t="shared" si="19"/>
        <v>131350.71428571429</v>
      </c>
      <c r="H75" s="102">
        <f t="shared" si="19"/>
        <v>131350.71428571429</v>
      </c>
      <c r="I75" s="102">
        <f t="shared" si="19"/>
        <v>131350.71428571429</v>
      </c>
      <c r="J75" s="102">
        <f t="shared" si="19"/>
        <v>131350.71428571429</v>
      </c>
      <c r="K75" s="102">
        <f t="shared" si="19"/>
        <v>131350.71428571429</v>
      </c>
      <c r="L75" s="102">
        <f t="shared" si="19"/>
        <v>131350.71428571429</v>
      </c>
      <c r="M75" s="102">
        <f t="shared" si="19"/>
        <v>131350.71428571429</v>
      </c>
      <c r="N75" s="102">
        <f t="shared" si="19"/>
        <v>131350.71428571429</v>
      </c>
      <c r="O75" s="102">
        <f t="shared" si="19"/>
        <v>131350.71428571429</v>
      </c>
      <c r="P75" s="102">
        <f t="shared" si="19"/>
        <v>131350.71428571429</v>
      </c>
      <c r="Q75" s="102">
        <f t="shared" si="19"/>
        <v>131350.71428571429</v>
      </c>
      <c r="R75" s="102">
        <f t="shared" si="19"/>
        <v>131350.71428571429</v>
      </c>
      <c r="S75" s="102">
        <f t="shared" si="19"/>
        <v>131350.71428571429</v>
      </c>
      <c r="T75" s="102">
        <f t="shared" si="19"/>
        <v>131350.71428571429</v>
      </c>
      <c r="U75" s="102">
        <f t="shared" si="19"/>
        <v>131350.71428571429</v>
      </c>
      <c r="V75" s="102">
        <f t="shared" si="19"/>
        <v>131350.71428571429</v>
      </c>
      <c r="W75" s="102">
        <f t="shared" si="19"/>
        <v>131350.71428571429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-373335.98203539517</v>
      </c>
      <c r="E77" s="109">
        <f>IF(SUM($B$70:E70)+SUM($B$77:D77)&gt;0,0,SUM($B$70:E70)-SUM($B$77:D77))</f>
        <v>-412481.16890925099</v>
      </c>
      <c r="F77" s="109">
        <f>IF(SUM($B$70:F70)+SUM($B$77:E77)&gt;0,0,SUM($B$70:F70)-SUM($B$77:E77))</f>
        <v>-455521.22446978185</v>
      </c>
      <c r="G77" s="109">
        <f>IF(SUM($B$70:G70)+SUM($B$77:F77)&gt;0,0,SUM($B$70:G70)-SUM($B$77:F77))</f>
        <v>-502849.18149128556</v>
      </c>
      <c r="H77" s="109">
        <f>IF(SUM($B$70:H70)+SUM($B$77:G77)&gt;0,0,SUM($B$70:H70)-SUM($B$77:G77))</f>
        <v>-554898.21625042241</v>
      </c>
      <c r="I77" s="109">
        <f>IF(SUM($B$70:I70)+SUM($B$77:H77)&gt;0,0,SUM($B$70:I70)-SUM($B$77:H77))</f>
        <v>-612145.79056156706</v>
      </c>
      <c r="J77" s="109">
        <f>IF(SUM($B$70:J70)+SUM($B$77:I77)&gt;0,0,SUM($B$70:J70)-SUM($B$77:I77))</f>
        <v>-675118.22478011856</v>
      </c>
      <c r="K77" s="109">
        <f>IF(SUM($B$70:K70)+SUM($B$77:J77)&gt;0,0,SUM($B$70:K70)-SUM($B$77:J77))</f>
        <v>-744395.74691954209</v>
      </c>
      <c r="L77" s="109">
        <f>IF(SUM($B$70:L70)+SUM($B$77:K77)&gt;0,0,SUM($B$70:L70)-SUM($B$77:K77))</f>
        <v>-820618.06778279133</v>
      </c>
      <c r="M77" s="109">
        <f>IF(SUM($B$70:M70)+SUM($B$77:L77)&gt;0,0,SUM($B$70:M70)-SUM($B$77:L77))</f>
        <v>-904490.53726655059</v>
      </c>
      <c r="N77" s="109">
        <f>IF(SUM($B$70:N70)+SUM($B$77:M77)&gt;0,0,SUM($B$70:N70)-SUM($B$77:M77))</f>
        <v>-996790.94281086512</v>
      </c>
      <c r="O77" s="109">
        <f>IF(SUM($B$70:O70)+SUM($B$77:N77)&gt;0,0,SUM($B$70:O70)-SUM($B$77:N77))</f>
        <v>-1098377.0173961902</v>
      </c>
      <c r="P77" s="109">
        <f>IF(SUM($B$70:P70)+SUM($B$77:O77)&gt;0,0,SUM($B$70:P70)-SUM($B$77:O77))</f>
        <v>-1210194.7316001132</v>
      </c>
      <c r="Q77" s="109">
        <f>IF(SUM($B$70:Q70)+SUM($B$77:P77)&gt;0,0,SUM($B$70:Q70)-SUM($B$77:P77))</f>
        <v>-1333287.4520891588</v>
      </c>
      <c r="R77" s="109">
        <f>IF(SUM($B$70:R70)+SUM($B$77:Q77)&gt;0,0,SUM($B$70:R70)-SUM($B$77:Q77))</f>
        <v>-1468806.0576173253</v>
      </c>
      <c r="S77" s="109">
        <f>IF(SUM($B$70:S70)+SUM($B$77:R77)&gt;0,0,SUM($B$70:S70)-SUM($B$77:R77))</f>
        <v>-1618020.1132206693</v>
      </c>
      <c r="T77" s="109">
        <f>IF(SUM($B$70:T70)+SUM($B$77:S77)&gt;0,0,SUM($B$70:T70)-SUM($B$77:S77))</f>
        <v>-1782330.2139343824</v>
      </c>
      <c r="U77" s="109">
        <f>IF(SUM($B$70:U70)+SUM($B$77:T77)&gt;0,0,SUM($B$70:U70)-SUM($B$77:T77))</f>
        <v>-1963281.6211238261</v>
      </c>
      <c r="V77" s="109">
        <f>IF(SUM($B$70:V70)+SUM($B$77:U77)&gt;0,0,SUM($B$70:V70)-SUM($B$77:U77))</f>
        <v>-2162579.3275335766</v>
      </c>
      <c r="W77" s="109">
        <f>IF(SUM($B$70:W70)+SUM($B$77:V77)&gt;0,0,SUM($B$70:W70)-SUM($B$77:V77))</f>
        <v>-2382104.701551687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1611574.1307515081</v>
      </c>
      <c r="E82" s="106">
        <f t="shared" si="24"/>
        <v>1761703.8078293984</v>
      </c>
      <c r="F82" s="106">
        <f t="shared" si="24"/>
        <v>1931916.5957281846</v>
      </c>
      <c r="G82" s="106">
        <f t="shared" si="24"/>
        <v>2119084.4730837131</v>
      </c>
      <c r="H82" s="106">
        <f t="shared" si="24"/>
        <v>2324920.0732514425</v>
      </c>
      <c r="I82" s="106">
        <f t="shared" si="24"/>
        <v>2551311.1007200177</v>
      </c>
      <c r="J82" s="106">
        <f t="shared" si="24"/>
        <v>2800338.4076405209</v>
      </c>
      <c r="K82" s="106">
        <f t="shared" si="24"/>
        <v>3074295.9522377793</v>
      </c>
      <c r="L82" s="106">
        <f t="shared" si="24"/>
        <v>3375712.8363288632</v>
      </c>
      <c r="M82" s="106">
        <f t="shared" si="24"/>
        <v>3707377.6399536454</v>
      </c>
      <c r="N82" s="106">
        <f t="shared" si="24"/>
        <v>4072365.294100625</v>
      </c>
      <c r="O82" s="106">
        <f t="shared" si="24"/>
        <v>4474066.7579214228</v>
      </c>
      <c r="P82" s="106">
        <f t="shared" si="24"/>
        <v>4916221.794927815</v>
      </c>
      <c r="Q82" s="106">
        <f t="shared" si="24"/>
        <v>5402955.1737414356</v>
      </c>
      <c r="R82" s="106">
        <f t="shared" si="24"/>
        <v>5938816.653334544</v>
      </c>
      <c r="S82" s="106">
        <f t="shared" si="24"/>
        <v>6528825.1507103248</v>
      </c>
      <c r="T82" s="106">
        <f t="shared" si="24"/>
        <v>7178517.5310099917</v>
      </c>
      <c r="U82" s="106">
        <f t="shared" si="24"/>
        <v>7894002.5065299133</v>
      </c>
      <c r="V82" s="106">
        <f t="shared" si="24"/>
        <v>8682020.18255876</v>
      </c>
      <c r="W82" s="106">
        <f t="shared" si="24"/>
        <v>9550007.8448270205</v>
      </c>
    </row>
    <row r="83" spans="1:23" ht="12" customHeight="1" x14ac:dyDescent="0.25">
      <c r="A83" s="94" t="s">
        <v>248</v>
      </c>
      <c r="B83" s="106">
        <f>SUM($B$82:B82)</f>
        <v>0</v>
      </c>
      <c r="C83" s="106">
        <f>SUM(B82:C82)</f>
        <v>977375.2548747079</v>
      </c>
      <c r="D83" s="106">
        <f>SUM(B82:D82)</f>
        <v>2588949.385626216</v>
      </c>
      <c r="E83" s="106">
        <f>SUM($B$82:E82)</f>
        <v>4350653.1934556141</v>
      </c>
      <c r="F83" s="106">
        <f>SUM($B$82:F82)</f>
        <v>6282569.7891837992</v>
      </c>
      <c r="G83" s="106">
        <f>SUM($B$82:G82)</f>
        <v>8401654.2622675113</v>
      </c>
      <c r="H83" s="106">
        <f>SUM($B$82:H82)</f>
        <v>10726574.335518954</v>
      </c>
      <c r="I83" s="106">
        <f>SUM($B$82:I82)</f>
        <v>13277885.436238972</v>
      </c>
      <c r="J83" s="106">
        <f>SUM($B$82:J82)</f>
        <v>16078223.843879493</v>
      </c>
      <c r="K83" s="106">
        <f>SUM($B$82:K82)</f>
        <v>19152519.796117272</v>
      </c>
      <c r="L83" s="106">
        <f>SUM($B$82:L82)</f>
        <v>22528232.632446136</v>
      </c>
      <c r="M83" s="106">
        <f>SUM($B$82:M82)</f>
        <v>26235610.272399783</v>
      </c>
      <c r="N83" s="106">
        <f>SUM($B$82:N82)</f>
        <v>30307975.566500407</v>
      </c>
      <c r="O83" s="106">
        <f>SUM($B$82:O82)</f>
        <v>34782042.32442183</v>
      </c>
      <c r="P83" s="106">
        <f>SUM($B$82:P82)</f>
        <v>39698264.119349644</v>
      </c>
      <c r="Q83" s="106">
        <f>SUM($B$82:Q82)</f>
        <v>45101219.293091081</v>
      </c>
      <c r="R83" s="106">
        <f>SUM($B$82:R82)</f>
        <v>51040035.946425624</v>
      </c>
      <c r="S83" s="106">
        <f>SUM($B$82:S82)</f>
        <v>57568861.097135946</v>
      </c>
      <c r="T83" s="106">
        <f>SUM($B$82:T82)</f>
        <v>64747378.628145941</v>
      </c>
      <c r="U83" s="106">
        <f>SUM($B$82:U82)</f>
        <v>72641381.13467586</v>
      </c>
      <c r="V83" s="106">
        <f>SUM($B$82:V82)</f>
        <v>81323401.31723462</v>
      </c>
      <c r="W83" s="106">
        <f>SUM($B$82:W82)</f>
        <v>90873409.162061647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1426171.7971252284</v>
      </c>
      <c r="E85" s="106">
        <f t="shared" si="26"/>
        <v>1379672.4941885809</v>
      </c>
      <c r="F85" s="106">
        <f t="shared" si="26"/>
        <v>1338915.1101763919</v>
      </c>
      <c r="G85" s="106">
        <f t="shared" si="26"/>
        <v>1299674.1928768256</v>
      </c>
      <c r="H85" s="106">
        <f t="shared" si="26"/>
        <v>1261873.4701617863</v>
      </c>
      <c r="I85" s="106">
        <f t="shared" si="26"/>
        <v>1225441.9909216636</v>
      </c>
      <c r="J85" s="106">
        <f t="shared" si="26"/>
        <v>1190313.646258726</v>
      </c>
      <c r="K85" s="106">
        <f t="shared" si="26"/>
        <v>1156426.7402870345</v>
      </c>
      <c r="L85" s="106">
        <f t="shared" si="26"/>
        <v>1123723.6050685737</v>
      </c>
      <c r="M85" s="106">
        <f t="shared" si="26"/>
        <v>1092150.254833678</v>
      </c>
      <c r="N85" s="106">
        <f t="shared" si="26"/>
        <v>1061656.0751816519</v>
      </c>
      <c r="O85" s="106">
        <f t="shared" si="26"/>
        <v>1032193.5434427771</v>
      </c>
      <c r="P85" s="106">
        <f t="shared" si="26"/>
        <v>1003717.9768129265</v>
      </c>
      <c r="Q85" s="106">
        <f t="shared" si="26"/>
        <v>976187.30525297741</v>
      </c>
      <c r="R85" s="106">
        <f t="shared" si="26"/>
        <v>949561.86648283759</v>
      </c>
      <c r="S85" s="106">
        <f t="shared" si="26"/>
        <v>923804.2206990883</v>
      </c>
      <c r="T85" s="106">
        <f t="shared" si="26"/>
        <v>898878.98291039327</v>
      </c>
      <c r="U85" s="106">
        <f t="shared" si="26"/>
        <v>874752.67101986229</v>
      </c>
      <c r="V85" s="106">
        <f t="shared" si="26"/>
        <v>851393.56799188082</v>
      </c>
      <c r="W85" s="106">
        <f t="shared" si="26"/>
        <v>828771.59662562911</v>
      </c>
    </row>
    <row r="86" spans="1:23" ht="21.75" customHeight="1" x14ac:dyDescent="0.25">
      <c r="A86" s="110" t="s">
        <v>251</v>
      </c>
      <c r="B86" s="106">
        <f>SUM(B85)</f>
        <v>0</v>
      </c>
      <c r="C86" s="106">
        <f t="shared" ref="C86:W86" si="27">C85+B86</f>
        <v>977375.2548747079</v>
      </c>
      <c r="D86" s="106">
        <f t="shared" si="27"/>
        <v>2403547.0519999363</v>
      </c>
      <c r="E86" s="106">
        <f t="shared" si="27"/>
        <v>3783219.5461885175</v>
      </c>
      <c r="F86" s="106">
        <f t="shared" si="27"/>
        <v>5122134.6563649094</v>
      </c>
      <c r="G86" s="106">
        <f t="shared" si="27"/>
        <v>6421808.8492417354</v>
      </c>
      <c r="H86" s="106">
        <f t="shared" si="27"/>
        <v>7683682.3194035217</v>
      </c>
      <c r="I86" s="106">
        <f t="shared" si="27"/>
        <v>8909124.3103251848</v>
      </c>
      <c r="J86" s="106">
        <f t="shared" si="27"/>
        <v>10099437.956583912</v>
      </c>
      <c r="K86" s="106">
        <f t="shared" si="27"/>
        <v>11255864.696870945</v>
      </c>
      <c r="L86" s="106">
        <f t="shared" si="27"/>
        <v>12379588.301939519</v>
      </c>
      <c r="M86" s="106">
        <f t="shared" si="27"/>
        <v>13471738.556773197</v>
      </c>
      <c r="N86" s="106">
        <f t="shared" si="27"/>
        <v>14533394.631954849</v>
      </c>
      <c r="O86" s="106">
        <f t="shared" si="27"/>
        <v>15565588.175397625</v>
      </c>
      <c r="P86" s="106">
        <f t="shared" si="27"/>
        <v>16569306.152210552</v>
      </c>
      <c r="Q86" s="106">
        <f t="shared" si="27"/>
        <v>17545493.457463529</v>
      </c>
      <c r="R86" s="106">
        <f t="shared" si="27"/>
        <v>18495055.323946368</v>
      </c>
      <c r="S86" s="106">
        <f t="shared" si="27"/>
        <v>19418859.544645455</v>
      </c>
      <c r="T86" s="106">
        <f t="shared" si="27"/>
        <v>20317738.527555849</v>
      </c>
      <c r="U86" s="106">
        <f t="shared" si="27"/>
        <v>21192491.198575713</v>
      </c>
      <c r="V86" s="106">
        <f t="shared" si="27"/>
        <v>22043884.766567595</v>
      </c>
      <c r="W86" s="106">
        <f t="shared" si="27"/>
        <v>22872656.363193225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№127 6/0,4 кВ (замена тра-ра 160 кВА на 400 кВА и установка второго тр-ра на 630 кВА, установка ВН 2 шт, устройство вводов ТП, установка руб. 2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551</v>
      </c>
      <c r="F47" s="145" t="s">
        <v>551</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552</v>
      </c>
      <c r="F49" s="145" t="s">
        <v>552</v>
      </c>
      <c r="G49" s="146"/>
      <c r="H49" s="146"/>
      <c r="I49" s="146" t="s">
        <v>258</v>
      </c>
      <c r="J49" s="146" t="s">
        <v>258</v>
      </c>
    </row>
    <row r="50" spans="1:10" s="4" customFormat="1" ht="78.75" x14ac:dyDescent="0.25">
      <c r="A50" s="139" t="s">
        <v>321</v>
      </c>
      <c r="B50" s="148" t="s">
        <v>322</v>
      </c>
      <c r="C50" s="145">
        <v>45641</v>
      </c>
      <c r="D50" s="145">
        <v>45641</v>
      </c>
      <c r="E50" s="145" t="s">
        <v>552</v>
      </c>
      <c r="F50" s="145" t="s">
        <v>552</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552</v>
      </c>
      <c r="F52" s="145" t="s">
        <v>552</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2024-10-29T06:46:33Z</dcterms:created>
  <dcterms:modified xsi:type="dcterms:W3CDTF">2025-03-31T05:39:24Z</dcterms:modified>
</cp:coreProperties>
</file>