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Shamatonov-vv\Desktop\Личные файлы\КЭС\31-03-2025_06-43-53\Паспорта\Паспорта\"/>
    </mc:Choice>
  </mc:AlternateContent>
  <bookViews>
    <workbookView xWindow="2340" yWindow="2340" windowWidth="14310" windowHeight="135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1" i="8" s="1"/>
  <c r="B59" i="8"/>
  <c r="B60" i="8"/>
  <c r="B63" i="8"/>
  <c r="C47" i="8"/>
  <c r="C63" i="8"/>
  <c r="D63" i="8"/>
  <c r="E63" i="8"/>
  <c r="F63" i="8"/>
  <c r="G63" i="8"/>
  <c r="H63" i="8"/>
  <c r="I63" i="8"/>
  <c r="J63" i="8"/>
  <c r="K63" i="8"/>
  <c r="L63" i="8"/>
  <c r="M63" i="8"/>
  <c r="N63" i="8"/>
  <c r="O63" i="8"/>
  <c r="P63" i="8"/>
  <c r="Q63" i="8"/>
  <c r="R63" i="8"/>
  <c r="B65" i="8"/>
  <c r="B75" i="8" s="1"/>
  <c r="B68" i="8"/>
  <c r="B76" i="8" s="1"/>
  <c r="B81" i="8"/>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66" i="8" s="1"/>
  <c r="D75" i="8"/>
  <c r="D68" i="8"/>
  <c r="D76" i="8" s="1"/>
  <c r="D81" i="8"/>
  <c r="E65" i="8"/>
  <c r="E66" i="8" s="1"/>
  <c r="F66" i="8" s="1"/>
  <c r="E75" i="8"/>
  <c r="E68" i="8"/>
  <c r="E76" i="8"/>
  <c r="E81" i="8"/>
  <c r="F65" i="8"/>
  <c r="F75" i="8" s="1"/>
  <c r="F68" i="8"/>
  <c r="F76" i="8" s="1"/>
  <c r="F81" i="8"/>
  <c r="G65" i="8"/>
  <c r="G68" i="8"/>
  <c r="G76" i="8"/>
  <c r="G81" i="8"/>
  <c r="H65" i="8"/>
  <c r="H75" i="8" s="1"/>
  <c r="H68" i="8"/>
  <c r="H76" i="8" s="1"/>
  <c r="H81" i="8"/>
  <c r="I65" i="8"/>
  <c r="I75" i="8"/>
  <c r="I68" i="8"/>
  <c r="I76" i="8"/>
  <c r="I81" i="8"/>
  <c r="J65" i="8"/>
  <c r="J68" i="8"/>
  <c r="J76" i="8" s="1"/>
  <c r="J81" i="8"/>
  <c r="K65" i="8"/>
  <c r="K75" i="8" s="1"/>
  <c r="K68" i="8"/>
  <c r="K76" i="8"/>
  <c r="K81" i="8"/>
  <c r="L65" i="8"/>
  <c r="L75" i="8"/>
  <c r="L68" i="8"/>
  <c r="L76" i="8" s="1"/>
  <c r="L81" i="8"/>
  <c r="M65" i="8"/>
  <c r="M75" i="8"/>
  <c r="M68" i="8"/>
  <c r="M76" i="8"/>
  <c r="M81" i="8"/>
  <c r="N65" i="8"/>
  <c r="N75" i="8" s="1"/>
  <c r="N68" i="8"/>
  <c r="N76" i="8" s="1"/>
  <c r="N81" i="8"/>
  <c r="O65" i="8"/>
  <c r="O75" i="8" s="1"/>
  <c r="O68" i="8"/>
  <c r="O76" i="8"/>
  <c r="O81" i="8"/>
  <c r="P65" i="8"/>
  <c r="P75" i="8" s="1"/>
  <c r="P68" i="8"/>
  <c r="P76" i="8"/>
  <c r="P81" i="8"/>
  <c r="Q65" i="8"/>
  <c r="Q75" i="8"/>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B58" i="8" l="1"/>
  <c r="B64" i="8" s="1"/>
  <c r="B67" i="8" s="1"/>
  <c r="B62" i="8"/>
  <c r="B48" i="8"/>
  <c r="B57" i="8" s="1"/>
  <c r="B79" i="8" s="1"/>
  <c r="G66" i="8"/>
  <c r="C59" i="8"/>
  <c r="C48" i="8"/>
  <c r="C57" i="8" s="1"/>
  <c r="C61" i="8"/>
  <c r="D47" i="8"/>
  <c r="C62" i="8"/>
  <c r="H66" i="8"/>
  <c r="I66" i="8" s="1"/>
  <c r="J66" i="8" s="1"/>
  <c r="K66" i="8" s="1"/>
  <c r="L66" i="8" s="1"/>
  <c r="M66" i="8" s="1"/>
  <c r="N66" i="8" s="1"/>
  <c r="O66" i="8" s="1"/>
  <c r="P66" i="8" s="1"/>
  <c r="Q66" i="8" s="1"/>
  <c r="R66" i="8" s="1"/>
  <c r="S66" i="8" s="1"/>
  <c r="T66" i="8" s="1"/>
  <c r="U66" i="8" s="1"/>
  <c r="V66" i="8" s="1"/>
  <c r="W66" i="8" s="1"/>
  <c r="J75" i="8"/>
  <c r="G75" i="8"/>
  <c r="C60" i="8"/>
  <c r="B78" i="8" l="1"/>
  <c r="C79" i="8"/>
  <c r="B69" i="8"/>
  <c r="B74" i="8"/>
  <c r="C58" i="8"/>
  <c r="C78" i="8" s="1"/>
  <c r="D60" i="8"/>
  <c r="D48" i="8"/>
  <c r="D57" i="8" s="1"/>
  <c r="D59" i="8"/>
  <c r="E47" i="8"/>
  <c r="D62" i="8"/>
  <c r="D61" i="8"/>
  <c r="D79" i="8" l="1"/>
  <c r="B70" i="8"/>
  <c r="E61" i="8"/>
  <c r="F47" i="8"/>
  <c r="E62" i="8"/>
  <c r="E59" i="8"/>
  <c r="E48" i="8"/>
  <c r="E57" i="8" s="1"/>
  <c r="E60" i="8"/>
  <c r="C64" i="8"/>
  <c r="C67" i="8" s="1"/>
  <c r="D58" i="8"/>
  <c r="D78" i="8" s="1"/>
  <c r="E79" i="8" l="1"/>
  <c r="D64" i="8"/>
  <c r="D67" i="8" s="1"/>
  <c r="C69" i="8"/>
  <c r="C74" i="8"/>
  <c r="E58" i="8"/>
  <c r="E64" i="8" s="1"/>
  <c r="E67" i="8" s="1"/>
  <c r="B77" i="8"/>
  <c r="B82" i="8" s="1"/>
  <c r="B71" i="8"/>
  <c r="F62" i="8"/>
  <c r="F60" i="8"/>
  <c r="G47" i="8"/>
  <c r="F61" i="8"/>
  <c r="F59" i="8"/>
  <c r="F48" i="8"/>
  <c r="F57" i="8" s="1"/>
  <c r="E74" i="8" l="1"/>
  <c r="E69" i="8"/>
  <c r="B83" i="8"/>
  <c r="B87" i="8"/>
  <c r="E78" i="8"/>
  <c r="G59" i="8"/>
  <c r="G60" i="8"/>
  <c r="H47" i="8"/>
  <c r="G61" i="8"/>
  <c r="G62" i="8"/>
  <c r="G48" i="8"/>
  <c r="G57" i="8" s="1"/>
  <c r="F64" i="8"/>
  <c r="F67" i="8" s="1"/>
  <c r="F79" i="8"/>
  <c r="C70" i="8"/>
  <c r="F58" i="8"/>
  <c r="F78" i="8" s="1"/>
  <c r="D69" i="8"/>
  <c r="D74" i="8"/>
  <c r="C77" i="8" l="1"/>
  <c r="C82" i="8" s="1"/>
  <c r="F69" i="8"/>
  <c r="F74" i="8"/>
  <c r="G58" i="8"/>
  <c r="B85" i="8"/>
  <c r="B86" i="8" s="1"/>
  <c r="D70" i="8"/>
  <c r="D71" i="8" s="1"/>
  <c r="H60" i="8"/>
  <c r="H48" i="8"/>
  <c r="H57" i="8" s="1"/>
  <c r="H61" i="8"/>
  <c r="H62" i="8"/>
  <c r="H59" i="8"/>
  <c r="H58" i="8" s="1"/>
  <c r="I47" i="8"/>
  <c r="E70" i="8"/>
  <c r="E71" i="8"/>
  <c r="C71" i="8"/>
  <c r="G64" i="8"/>
  <c r="G67" i="8" s="1"/>
  <c r="G79" i="8"/>
  <c r="G78" i="8"/>
  <c r="G74" i="8" l="1"/>
  <c r="G69" i="8"/>
  <c r="I61" i="8"/>
  <c r="J47" i="8"/>
  <c r="I59" i="8"/>
  <c r="I60" i="8"/>
  <c r="I62" i="8"/>
  <c r="I48" i="8"/>
  <c r="I57" i="8" s="1"/>
  <c r="H79" i="8"/>
  <c r="H78" i="8"/>
  <c r="H64" i="8"/>
  <c r="H67" i="8" s="1"/>
  <c r="B89" i="8"/>
  <c r="F70" i="8"/>
  <c r="F71" i="8" s="1"/>
  <c r="C85" i="8"/>
  <c r="C86" i="8" s="1"/>
  <c r="C89" i="8" s="1"/>
  <c r="C83" i="8"/>
  <c r="C87" i="8"/>
  <c r="D77" i="8"/>
  <c r="D82" i="8" s="1"/>
  <c r="D85" i="8" s="1"/>
  <c r="D86" i="8" s="1"/>
  <c r="D89" i="8" s="1"/>
  <c r="I58" i="8" l="1"/>
  <c r="C88" i="8"/>
  <c r="B88" i="8"/>
  <c r="D87" i="8"/>
  <c r="H74" i="8"/>
  <c r="H69" i="8"/>
  <c r="D83" i="8"/>
  <c r="D88" i="8" s="1"/>
  <c r="G70" i="8"/>
  <c r="E77" i="8"/>
  <c r="E82" i="8" s="1"/>
  <c r="E85" i="8" s="1"/>
  <c r="E86" i="8" s="1"/>
  <c r="E89" i="8" s="1"/>
  <c r="I79" i="8"/>
  <c r="I64" i="8"/>
  <c r="I67" i="8" s="1"/>
  <c r="I78" i="8"/>
  <c r="J62" i="8"/>
  <c r="J48" i="8"/>
  <c r="J57" i="8" s="1"/>
  <c r="J59" i="8"/>
  <c r="K47" i="8"/>
  <c r="J60" i="8"/>
  <c r="J61" i="8"/>
  <c r="J79" i="8" l="1"/>
  <c r="E87" i="8"/>
  <c r="G71" i="8"/>
  <c r="K59" i="8"/>
  <c r="K61" i="8"/>
  <c r="L47" i="8"/>
  <c r="K62" i="8"/>
  <c r="K48" i="8"/>
  <c r="K57" i="8" s="1"/>
  <c r="K60" i="8"/>
  <c r="F77" i="8"/>
  <c r="F82" i="8" s="1"/>
  <c r="J58" i="8"/>
  <c r="J64" i="8" s="1"/>
  <c r="J67" i="8" s="1"/>
  <c r="I74" i="8"/>
  <c r="I69" i="8"/>
  <c r="H70" i="8"/>
  <c r="E83" i="8"/>
  <c r="E88" i="8" s="1"/>
  <c r="J74" i="8" l="1"/>
  <c r="J69" i="8"/>
  <c r="I70" i="8"/>
  <c r="I71" i="8"/>
  <c r="J78" i="8"/>
  <c r="F87" i="8"/>
  <c r="G77" i="8"/>
  <c r="G82" i="8" s="1"/>
  <c r="G87" i="8" s="1"/>
  <c r="L60" i="8"/>
  <c r="L48" i="8"/>
  <c r="L57" i="8" s="1"/>
  <c r="L59" i="8"/>
  <c r="M47" i="8"/>
  <c r="L61" i="8"/>
  <c r="L62" i="8"/>
  <c r="F83" i="8"/>
  <c r="F88" i="8" s="1"/>
  <c r="F85" i="8"/>
  <c r="F86" i="8" s="1"/>
  <c r="F89" i="8" s="1"/>
  <c r="H71" i="8"/>
  <c r="K79" i="8"/>
  <c r="K58" i="8"/>
  <c r="K64" i="8" s="1"/>
  <c r="K67" i="8" s="1"/>
  <c r="K74" i="8" l="1"/>
  <c r="K69" i="8"/>
  <c r="J70" i="8"/>
  <c r="M61" i="8"/>
  <c r="N47" i="8"/>
  <c r="M62" i="8"/>
  <c r="M59" i="8"/>
  <c r="M60" i="8"/>
  <c r="M48" i="8"/>
  <c r="M57" i="8" s="1"/>
  <c r="K78" i="8"/>
  <c r="L58" i="8"/>
  <c r="L64" i="8" s="1"/>
  <c r="L67" i="8" s="1"/>
  <c r="G85" i="8"/>
  <c r="G86" i="8" s="1"/>
  <c r="G89" i="8" s="1"/>
  <c r="H77" i="8"/>
  <c r="G83" i="8"/>
  <c r="G88" i="8" s="1"/>
  <c r="L79" i="8"/>
  <c r="L69" i="8" l="1"/>
  <c r="L74" i="8"/>
  <c r="M79" i="8"/>
  <c r="N62" i="8"/>
  <c r="N60" i="8"/>
  <c r="O47" i="8"/>
  <c r="N61" i="8"/>
  <c r="N59" i="8"/>
  <c r="N58" i="8" s="1"/>
  <c r="N48" i="8"/>
  <c r="N57" i="8" s="1"/>
  <c r="L78" i="8"/>
  <c r="K70" i="8"/>
  <c r="K71" i="8"/>
  <c r="H82" i="8"/>
  <c r="I77" i="8"/>
  <c r="I82" i="8" s="1"/>
  <c r="M58" i="8"/>
  <c r="M64" i="8" s="1"/>
  <c r="M67" i="8" s="1"/>
  <c r="J71" i="8"/>
  <c r="M74" i="8" l="1"/>
  <c r="M69" i="8"/>
  <c r="J77" i="8"/>
  <c r="J82" i="8" s="1"/>
  <c r="I85" i="8"/>
  <c r="I83" i="8"/>
  <c r="I88" i="8" s="1"/>
  <c r="I87" i="8"/>
  <c r="O59" i="8"/>
  <c r="O60" i="8"/>
  <c r="O62" i="8"/>
  <c r="P47" i="8"/>
  <c r="O48" i="8"/>
  <c r="O57" i="8" s="1"/>
  <c r="O61" i="8"/>
  <c r="M78" i="8"/>
  <c r="H85" i="8"/>
  <c r="H86" i="8" s="1"/>
  <c r="H89" i="8" s="1"/>
  <c r="H83" i="8"/>
  <c r="H88" i="8" s="1"/>
  <c r="H87" i="8"/>
  <c r="N64" i="8"/>
  <c r="N67" i="8" s="1"/>
  <c r="N78" i="8"/>
  <c r="N79" i="8"/>
  <c r="L70" i="8"/>
  <c r="O58" i="8" l="1"/>
  <c r="N69" i="8"/>
  <c r="N74" i="8"/>
  <c r="O64" i="8"/>
  <c r="O67" i="8" s="1"/>
  <c r="O79" i="8"/>
  <c r="O78" i="8"/>
  <c r="J85" i="8"/>
  <c r="J83" i="8"/>
  <c r="J88" i="8" s="1"/>
  <c r="J87" i="8"/>
  <c r="K77" i="8"/>
  <c r="K82" i="8" s="1"/>
  <c r="L71" i="8"/>
  <c r="M70" i="8"/>
  <c r="P60" i="8"/>
  <c r="P48" i="8"/>
  <c r="P57" i="8" s="1"/>
  <c r="P61" i="8"/>
  <c r="P62" i="8"/>
  <c r="Q47" i="8"/>
  <c r="P59" i="8"/>
  <c r="I86" i="8"/>
  <c r="I89" i="8" s="1"/>
  <c r="O74" i="8" l="1"/>
  <c r="O69" i="8"/>
  <c r="P58" i="8"/>
  <c r="P64" i="8" s="1"/>
  <c r="P67" i="8" s="1"/>
  <c r="P79" i="8"/>
  <c r="J86" i="8"/>
  <c r="J89" i="8" s="1"/>
  <c r="M71" i="8"/>
  <c r="Q61" i="8"/>
  <c r="R47" i="8"/>
  <c r="Q59" i="8"/>
  <c r="Q48" i="8"/>
  <c r="Q57" i="8" s="1"/>
  <c r="Q60" i="8"/>
  <c r="Q62" i="8"/>
  <c r="K85" i="8"/>
  <c r="K87" i="8"/>
  <c r="K83" i="8"/>
  <c r="K88" i="8" s="1"/>
  <c r="N70" i="8"/>
  <c r="L77" i="8"/>
  <c r="L82" i="8" s="1"/>
  <c r="P74" i="8" l="1"/>
  <c r="P69" i="8"/>
  <c r="R62" i="8"/>
  <c r="R59" i="8"/>
  <c r="R60" i="8"/>
  <c r="B29" i="8" s="1"/>
  <c r="R61" i="8"/>
  <c r="S47" i="8"/>
  <c r="R48" i="8"/>
  <c r="R57" i="8" s="1"/>
  <c r="Q79" i="8"/>
  <c r="P78" i="8"/>
  <c r="O70" i="8"/>
  <c r="O71" i="8"/>
  <c r="L85" i="8"/>
  <c r="L87" i="8"/>
  <c r="L83" i="8"/>
  <c r="L88" i="8" s="1"/>
  <c r="N71" i="8"/>
  <c r="K86" i="8"/>
  <c r="K89" i="8" s="1"/>
  <c r="Q58" i="8"/>
  <c r="Q78" i="8" s="1"/>
  <c r="M77" i="8"/>
  <c r="M82" i="8" s="1"/>
  <c r="L86" i="8" l="1"/>
  <c r="L89" i="8" s="1"/>
  <c r="Q64" i="8"/>
  <c r="Q67" i="8" s="1"/>
  <c r="S62" i="8"/>
  <c r="S60" i="8"/>
  <c r="S61" i="8"/>
  <c r="T47" i="8"/>
  <c r="S48" i="8"/>
  <c r="S57" i="8" s="1"/>
  <c r="S59" i="8"/>
  <c r="S58" i="8" s="1"/>
  <c r="B32" i="8"/>
  <c r="N77" i="8"/>
  <c r="N82" i="8" s="1"/>
  <c r="M85" i="8"/>
  <c r="M86" i="8" s="1"/>
  <c r="M89" i="8" s="1"/>
  <c r="M87" i="8"/>
  <c r="M83" i="8"/>
  <c r="M88" i="8" s="1"/>
  <c r="P70" i="8"/>
  <c r="R79" i="8"/>
  <c r="R58" i="8"/>
  <c r="B26" i="8" s="1"/>
  <c r="O77" i="8" l="1"/>
  <c r="O82" i="8" s="1"/>
  <c r="P71" i="8"/>
  <c r="S64" i="8"/>
  <c r="S67" i="8" s="1"/>
  <c r="S79" i="8"/>
  <c r="S78" i="8"/>
  <c r="O85" i="8"/>
  <c r="O86" i="8" s="1"/>
  <c r="O89" i="8" s="1"/>
  <c r="O87" i="8"/>
  <c r="O83" i="8"/>
  <c r="N85" i="8"/>
  <c r="N86" i="8" s="1"/>
  <c r="N89" i="8" s="1"/>
  <c r="N87" i="8"/>
  <c r="N83" i="8"/>
  <c r="N88" i="8" s="1"/>
  <c r="T62" i="8"/>
  <c r="T60" i="8"/>
  <c r="T61" i="8"/>
  <c r="U47" i="8"/>
  <c r="T48" i="8"/>
  <c r="T57" i="8" s="1"/>
  <c r="T59" i="8"/>
  <c r="Q69" i="8"/>
  <c r="Q74" i="8"/>
  <c r="R64" i="8"/>
  <c r="R67" i="8" s="1"/>
  <c r="R78" i="8"/>
  <c r="P77" i="8" l="1"/>
  <c r="P82" i="8" s="1"/>
  <c r="U62" i="8"/>
  <c r="U60" i="8"/>
  <c r="U61" i="8"/>
  <c r="V47" i="8"/>
  <c r="U48" i="8"/>
  <c r="U57" i="8" s="1"/>
  <c r="U59" i="8"/>
  <c r="T58" i="8"/>
  <c r="T64" i="8" s="1"/>
  <c r="T67" i="8" s="1"/>
  <c r="Q70" i="8"/>
  <c r="Q77" i="8" s="1"/>
  <c r="Q82" i="8" s="1"/>
  <c r="R74" i="8"/>
  <c r="R69" i="8"/>
  <c r="T79" i="8"/>
  <c r="O88" i="8"/>
  <c r="S74" i="8"/>
  <c r="S69" i="8"/>
  <c r="T78" i="8" l="1"/>
  <c r="P85" i="8"/>
  <c r="P86" i="8" s="1"/>
  <c r="P89" i="8" s="1"/>
  <c r="P87" i="8"/>
  <c r="P83" i="8"/>
  <c r="P88" i="8" s="1"/>
  <c r="T74" i="8"/>
  <c r="T69" i="8"/>
  <c r="Q85" i="8"/>
  <c r="Q86" i="8" s="1"/>
  <c r="Q89" i="8" s="1"/>
  <c r="Q83" i="8"/>
  <c r="Q88" i="8" s="1"/>
  <c r="Q87" i="8"/>
  <c r="U58" i="8"/>
  <c r="U78" i="8" s="1"/>
  <c r="Q71" i="8"/>
  <c r="U64" i="8"/>
  <c r="U67" i="8" s="1"/>
  <c r="U79" i="8"/>
  <c r="S70" i="8"/>
  <c r="R70" i="8"/>
  <c r="R77" i="8" s="1"/>
  <c r="R82" i="8" s="1"/>
  <c r="R71" i="8"/>
  <c r="V62" i="8"/>
  <c r="V60" i="8"/>
  <c r="V61" i="8"/>
  <c r="W47" i="8"/>
  <c r="V48" i="8"/>
  <c r="V57" i="8" s="1"/>
  <c r="V59" i="8"/>
  <c r="S77" i="8" l="1"/>
  <c r="S82" i="8" s="1"/>
  <c r="S85" i="8" s="1"/>
  <c r="S83" i="8"/>
  <c r="S87" i="8"/>
  <c r="V79" i="8"/>
  <c r="U74" i="8"/>
  <c r="U69" i="8"/>
  <c r="W62" i="8"/>
  <c r="W60" i="8"/>
  <c r="W61" i="8"/>
  <c r="W48" i="8"/>
  <c r="W57" i="8" s="1"/>
  <c r="W59" i="8"/>
  <c r="R85" i="8"/>
  <c r="R86" i="8" s="1"/>
  <c r="R87" i="8"/>
  <c r="R83" i="8"/>
  <c r="R88" i="8" s="1"/>
  <c r="V58" i="8"/>
  <c r="V64" i="8" s="1"/>
  <c r="V67" i="8" s="1"/>
  <c r="S71" i="8"/>
  <c r="T70" i="8"/>
  <c r="T77" i="8" s="1"/>
  <c r="T82" i="8" s="1"/>
  <c r="T71" i="8" l="1"/>
  <c r="V78" i="8"/>
  <c r="V74" i="8"/>
  <c r="V69" i="8"/>
  <c r="T85" i="8"/>
  <c r="T83" i="8"/>
  <c r="T88" i="8" s="1"/>
  <c r="T87" i="8"/>
  <c r="W79" i="8"/>
  <c r="U70" i="8"/>
  <c r="U77" i="8" s="1"/>
  <c r="U82" i="8" s="1"/>
  <c r="G28" i="8"/>
  <c r="R89" i="8"/>
  <c r="S88" i="8"/>
  <c r="W58" i="8"/>
  <c r="W64" i="8" s="1"/>
  <c r="W67" i="8" s="1"/>
  <c r="S86" i="8"/>
  <c r="S89" i="8" s="1"/>
  <c r="W74" i="8" l="1"/>
  <c r="W69" i="8"/>
  <c r="U85" i="8"/>
  <c r="U83" i="8"/>
  <c r="U88" i="8" s="1"/>
  <c r="U87" i="8"/>
  <c r="W78" i="8"/>
  <c r="T86" i="8"/>
  <c r="T89" i="8" s="1"/>
  <c r="U71" i="8"/>
  <c r="V70" i="8"/>
  <c r="V77" i="8" s="1"/>
  <c r="V82" i="8" s="1"/>
  <c r="V85" i="8" l="1"/>
  <c r="V83" i="8"/>
  <c r="V88" i="8" s="1"/>
  <c r="V87" i="8"/>
  <c r="U86" i="8"/>
  <c r="U89" i="8" s="1"/>
  <c r="V71" i="8"/>
  <c r="W70" i="8"/>
  <c r="W77" i="8" s="1"/>
  <c r="W71" i="8"/>
  <c r="W82" i="8"/>
  <c r="W85" i="8" l="1"/>
  <c r="W87" i="8"/>
  <c r="W83" i="8"/>
  <c r="W88" i="8" s="1"/>
  <c r="G26" i="8" s="1"/>
  <c r="V86" i="8"/>
  <c r="V89" i="8" s="1"/>
  <c r="W86" i="8" l="1"/>
  <c r="W89" i="8" s="1"/>
  <c r="G27" i="8" s="1"/>
</calcChain>
</file>

<file path=xl/sharedStrings.xml><?xml version="1.0" encoding="utf-8"?>
<sst xmlns="http://schemas.openxmlformats.org/spreadsheetml/2006/main" count="1086" uniqueCount="559">
  <si>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</si>
  <si>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</si>
  <si>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</si>
  <si>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</si>
  <si>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</si>
  <si>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</si>
  <si>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J_ТП-02</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</si>
  <si>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</si>
  <si>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</si>
  <si>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</si>
  <si>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</si>
  <si>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</si>
  <si>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</si>
  <si>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</si>
  <si>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</si>
  <si>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</si>
  <si>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</si>
  <si>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</si>
  <si>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</si>
  <si>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</si>
  <si>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</si>
  <si>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</si>
  <si>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</si>
  <si>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</si>
  <si>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</si>
  <si>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</si>
  <si>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</si>
  <si>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</si>
  <si>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</si>
  <si>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</si>
  <si>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</si>
  <si>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</si>
  <si>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</si>
  <si>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</si>
  <si>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</si>
  <si>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</si>
  <si>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</si>
  <si>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</si>
  <si>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</si>
  <si>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</si>
  <si>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</si>
  <si>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</si>
  <si>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</si>
  <si>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</si>
  <si>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</si>
  <si>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</si>
  <si>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</si>
  <si>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</si>
  <si>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</si>
  <si>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</si>
  <si>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</si>
  <si>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</si>
  <si>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</si>
  <si>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</si>
  <si>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</si>
  <si>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</si>
  <si>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</si>
  <si>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</si>
  <si>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</si>
  <si>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</si>
  <si>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</si>
  <si>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</si>
  <si>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</si>
  <si>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</si>
  <si>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</si>
  <si>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</si>
  <si>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</si>
  <si>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</si>
  <si>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</si>
  <si>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</si>
  <si>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</si>
  <si>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</si>
  <si>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</si>
  <si>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</si>
  <si>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</si>
  <si>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</si>
  <si>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</si>
  <si>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</si>
  <si>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</si>
  <si>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</si>
  <si>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</si>
  <si>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</si>
  <si>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</si>
  <si>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</si>
  <si>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</si>
  <si>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</si>
  <si>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</si>
  <si>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</si>
  <si>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</si>
  <si>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</si>
  <si>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</si>
  <si>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</si>
  <si>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</si>
  <si>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</si>
  <si>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</si>
  <si>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</si>
  <si>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</si>
  <si>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</si>
  <si>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</si>
  <si>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</si>
  <si>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</si>
  <si>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</si>
  <si>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</si>
  <si>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</si>
  <si>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</si>
  <si>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</si>
  <si>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</si>
  <si>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</si>
  <si>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</si>
  <si>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</si>
  <si>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</si>
  <si>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</si>
  <si>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</si>
  <si>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</si>
  <si>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</si>
  <si>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</si>
  <si>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</si>
  <si>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</si>
  <si>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</si>
  <si>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</si>
  <si>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</si>
  <si>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</si>
  <si>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</si>
  <si>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</si>
  <si>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</si>
  <si>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</si>
  <si>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</si>
  <si>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</si>
  <si>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</si>
  <si>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</si>
  <si>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</si>
  <si>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</si>
  <si>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</si>
  <si>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</si>
  <si>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</si>
  <si>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</si>
  <si>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</si>
  <si>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</si>
  <si>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</si>
  <si>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</si>
  <si>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</si>
  <si>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</si>
  <si>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</si>
  <si>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</si>
  <si>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</si>
  <si>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</si>
  <si>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</si>
  <si>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</si>
  <si>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</si>
  <si>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</si>
  <si>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</si>
  <si>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</si>
  <si>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</si>
  <si>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</si>
  <si>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</si>
  <si>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</si>
  <si>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</si>
  <si>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</si>
  <si>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</si>
  <si>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</si>
  <si>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</si>
  <si>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</si>
  <si>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</si>
  <si>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</si>
  <si>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</si>
  <si>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</si>
  <si>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</si>
  <si>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</si>
  <si>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</si>
  <si>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</si>
  <si>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</si>
  <si>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</si>
  <si>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</si>
  <si>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</si>
  <si>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</si>
  <si>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</si>
  <si>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</si>
  <si>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</si>
  <si>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</si>
  <si>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</si>
  <si>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</si>
  <si>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</si>
  <si>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</si>
  <si>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</si>
  <si>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</si>
  <si>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</si>
  <si>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</si>
  <si>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</si>
  <si>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</si>
  <si>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</si>
  <si>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</si>
  <si>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</si>
  <si>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</si>
  <si>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</si>
  <si>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</si>
  <si>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</si>
  <si>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</si>
  <si>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</si>
  <si>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</si>
  <si>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</si>
  <si>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</si>
  <si>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</si>
  <si>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</si>
  <si>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</si>
  <si>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</si>
  <si>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</si>
  <si>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</si>
  <si>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</si>
  <si>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</si>
  <si>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</si>
  <si>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</si>
  <si>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</si>
  <si>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</si>
  <si>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</si>
  <si>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</si>
  <si>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</si>
  <si>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</si>
  <si>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</si>
  <si>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</si>
  <si>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</si>
  <si>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</si>
  <si>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</si>
  <si>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</si>
  <si>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</si>
  <si>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</si>
  <si>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</si>
  <si>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</si>
  <si>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</si>
  <si>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</si>
  <si>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</si>
  <si>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</si>
  <si>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</si>
  <si>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</si>
  <si>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</si>
  <si>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</si>
  <si>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</si>
  <si>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</si>
  <si>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</si>
  <si>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</si>
  <si>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</si>
  <si>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</si>
  <si>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</si>
  <si>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</si>
  <si>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</si>
  <si>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</si>
  <si>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</si>
  <si>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</si>
  <si>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</si>
  <si>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</si>
  <si>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</si>
  <si>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</si>
  <si>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</si>
  <si>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</si>
  <si>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</si>
  <si>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</si>
  <si>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</si>
  <si>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</si>
  <si>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</si>
  <si>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</si>
  <si>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</si>
  <si>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</si>
  <si>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</si>
  <si>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</si>
  <si>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</si>
  <si>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</si>
  <si>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</si>
  <si>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</si>
  <si>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</si>
  <si>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</si>
  <si>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</si>
  <si>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</si>
  <si>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</si>
  <si>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</si>
  <si>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</si>
  <si>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</si>
  <si>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</si>
  <si>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</si>
  <si>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</si>
  <si>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</si>
  <si>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</si>
  <si>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</si>
  <si>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</si>
  <si>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</si>
  <si>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</si>
  <si>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</si>
  <si>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</si>
  <si>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</si>
  <si>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</si>
  <si>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</si>
  <si>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</si>
  <si>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</si>
  <si>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</si>
  <si>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</si>
  <si>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</si>
  <si>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</si>
  <si>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</si>
  <si>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</si>
  <si>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</si>
  <si>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</si>
  <si>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</si>
  <si>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</si>
  <si>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</si>
  <si>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</si>
  <si>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</si>
  <si>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</si>
  <si>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</si>
  <si>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</si>
  <si>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</si>
  <si>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</si>
  <si>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</si>
  <si>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</si>
  <si>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</si>
  <si>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</si>
  <si>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</si>
  <si>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</si>
  <si>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</si>
  <si>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</si>
  <si>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</si>
  <si>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</si>
  <si>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</si>
  <si>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</si>
  <si>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</si>
  <si>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</si>
  <si>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</si>
  <si>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</si>
  <si>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</si>
  <si>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</si>
  <si>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</si>
  <si>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</si>
  <si>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</si>
  <si>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</si>
  <si>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</si>
  <si>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</si>
  <si>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</si>
  <si>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</si>
  <si>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</si>
  <si>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</si>
  <si>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</si>
  <si>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</si>
  <si>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</si>
  <si>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</si>
  <si>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</si>
  <si>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</si>
  <si>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</si>
  <si>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</si>
  <si>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</si>
  <si>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</si>
  <si>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</si>
  <si>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</si>
  <si>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</si>
  <si>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</si>
  <si>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</si>
  <si>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</si>
  <si>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</si>
  <si>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</si>
  <si>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</si>
  <si>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</si>
  <si>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</si>
  <si>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</si>
  <si>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</si>
  <si>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</si>
  <si>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</si>
  <si>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</si>
  <si>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</si>
  <si>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</si>
  <si>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</si>
  <si>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</si>
  <si>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</si>
  <si>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</si>
  <si>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</si>
  <si>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</si>
  <si>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</si>
  <si>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</si>
  <si>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</si>
  <si>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</si>
  <si>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</si>
  <si>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</si>
  <si>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</si>
  <si>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</si>
  <si>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</si>
  <si>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</si>
  <si>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</si>
  <si>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</si>
  <si>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</si>
  <si>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</si>
  <si>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</si>
  <si>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</si>
  <si>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</si>
  <si>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</si>
  <si>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</si>
  <si>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</si>
  <si>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</si>
  <si>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</si>
  <si>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</si>
  <si>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</si>
  <si>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</si>
  <si>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</si>
  <si>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</si>
  <si>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</si>
  <si>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</si>
  <si>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</si>
  <si>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</si>
  <si>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</si>
  <si>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</si>
  <si>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</si>
  <si>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</si>
  <si>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</si>
  <si>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</si>
  <si>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</si>
  <si>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</si>
  <si>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</si>
  <si>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</si>
  <si>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</si>
  <si>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</si>
  <si>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</si>
  <si>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</si>
  <si>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</si>
  <si>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</si>
  <si>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</si>
  <si>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</si>
  <si>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</si>
  <si>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</si>
  <si>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</si>
  <si>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</si>
  <si>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</si>
  <si>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</si>
  <si>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</si>
  <si>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</si>
  <si>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</si>
  <si>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</si>
  <si>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</si>
  <si>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</si>
  <si>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</si>
  <si>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</si>
  <si>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</si>
  <si>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</si>
  <si>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</si>
  <si>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</si>
  <si>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</si>
  <si>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</si>
  <si>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</si>
  <si>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</si>
  <si>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</si>
  <si>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</si>
  <si>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</si>
  <si>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</si>
  <si>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</si>
  <si>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</si>
  <si>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</si>
  <si>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</si>
  <si>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</si>
  <si>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</si>
  <si>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</si>
  <si>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</si>
  <si>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</si>
  <si>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</si>
  <si>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</si>
  <si>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</si>
  <si>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</si>
  <si>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</si>
  <si>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</si>
  <si>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</si>
  <si>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</si>
  <si>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</si>
  <si>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</si>
  <si>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</si>
  <si>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</si>
  <si>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</si>
  <si>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</si>
  <si>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</si>
  <si>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</si>
  <si>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</si>
  <si>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</si>
  <si>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</si>
  <si>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</si>
  <si>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</si>
  <si>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</si>
  <si>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</si>
  <si>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</si>
  <si>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</si>
  <si>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</si>
  <si>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</si>
  <si>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</si>
  <si>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</si>
  <si>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</si>
  <si>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</si>
  <si>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</si>
  <si>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</si>
  <si>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</si>
  <si>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</si>
  <si>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</si>
  <si>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</si>
  <si>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</si>
  <si>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</si>
  <si>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</si>
  <si>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</si>
  <si>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</si>
  <si>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</si>
  <si>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</si>
  <si>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</si>
  <si>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</si>
  <si>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</si>
  <si>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</si>
  <si>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</si>
  <si>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</si>
  <si>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</si>
  <si>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</si>
  <si>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</si>
  <si>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</si>
  <si>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</si>
  <si>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</si>
  <si>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</si>
  <si>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</si>
  <si>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</si>
  <si>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</si>
  <si>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</si>
  <si>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</si>
  <si>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</si>
  <si>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</si>
  <si>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</si>
  <si>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</si>
  <si>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ТП№30</t>
  </si>
  <si>
    <t>ТМ-1000/10/0,4</t>
  </si>
  <si>
    <t>ТМГ-1000/10/0,4</t>
  </si>
  <si>
    <t>Силовой Тр-р №2 10/0,4</t>
  </si>
  <si>
    <t>АТО_J_ТП_02 № 1 01.03.2024 ПО "ЧЭС" ПКГУП "КЭС"</t>
  </si>
  <si>
    <t>Замена силового трансформатора №1</t>
  </si>
  <si>
    <t>не требутся</t>
  </si>
  <si>
    <t>ПКГУП "КЭС"</t>
  </si>
  <si>
    <t>Реконструкция</t>
  </si>
  <si>
    <t>закупка не проведена</t>
  </si>
  <si>
    <t>Реконструкция ТП№30 (замена силового трансформатора №2 ТМ-1000 кВА на ТМГ-1000 кВА), г. Чернушка, ул. Ленина</t>
  </si>
  <si>
    <t>Пермский край, Чернушинский городской округ</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</si>
  <si>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</si>
  <si>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</si>
  <si>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</si>
  <si>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</si>
  <si>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</si>
  <si>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</si>
  <si>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</si>
  <si>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</si>
  <si>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</si>
  <si>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</si>
  <si>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</si>
  <si>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</si>
  <si>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</si>
  <si>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</si>
  <si>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</si>
  <si>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1975 года выпуска. Срок службы 49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ТП №30 является ответственным источником электроснабжения для социально-значимых потребителей, таких как Центральная котельная ЧГО.</t>
  </si>
  <si>
    <t>выделение этапов не предусматривается</t>
  </si>
  <si>
    <t>Акт технического осмотра</t>
  </si>
  <si>
    <t>Год раскрытия информации: 2025 год</t>
  </si>
  <si>
    <t>1,25 млн руб с НДС</t>
  </si>
  <si>
    <t>1,04 млн руб без НДС</t>
  </si>
  <si>
    <t>МВ×А-1;км ЛЭП-0;т.у.-0;шт.-0</t>
  </si>
  <si>
    <t>З</t>
  </si>
  <si>
    <t>Сметный расчет счетоимости</t>
  </si>
  <si>
    <t>01.12.2024</t>
  </si>
  <si>
    <t>15.12.2024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</si>
</sst>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2571077.3732262161</c:v>
                </c:pt>
                <c:pt idx="3">
                  <c:v>4314909.1686556144</c:v>
                </c:pt>
                <c:pt idx="4">
                  <c:v>6228953.751983799</c:v>
                </c:pt>
                <c:pt idx="5">
                  <c:v>8330166.2126675118</c:v>
                </c:pt>
                <c:pt idx="6">
                  <c:v>10637214.273518953</c:v>
                </c:pt>
                <c:pt idx="7">
                  <c:v>13170653.36183897</c:v>
                </c:pt>
                <c:pt idx="8">
                  <c:v>15953119.757079491</c:v>
                </c:pt>
                <c:pt idx="9">
                  <c:v>19009543.696917269</c:v>
                </c:pt>
                <c:pt idx="10">
                  <c:v>22367384.520846132</c:v>
                </c:pt>
                <c:pt idx="11">
                  <c:v>26056890.148399778</c:v>
                </c:pt>
                <c:pt idx="12">
                  <c:v>30111383.430100404</c:v>
                </c:pt>
                <c:pt idx="13">
                  <c:v>34567578.175621822</c:v>
                </c:pt>
                <c:pt idx="14">
                  <c:v>39465927.958149642</c:v>
                </c:pt>
                <c:pt idx="15">
                  <c:v>44851011.119491078</c:v>
                </c:pt>
                <c:pt idx="16">
                  <c:v>50771955.76042562</c:v>
                </c:pt>
              </c:numCache>
            </c:numRef>
          </c:val>
          <c:smooth val="0"/>
          <c:extLst>
            <c:ext xmlns:c16="http://schemas.microsoft.com/office/drawing/2014/chart" uri="{C3380CC4-5D6E-409C-BE32-E72D297353CC}">
              <c16:uniqueId val="{00000000-5F91-42B4-9799-30869D7541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1410355.8569482372</c:v>
                </c:pt>
                <c:pt idx="3">
                  <c:v>1365676.0869523054</c:v>
                </c:pt>
                <c:pt idx="4">
                  <c:v>1326528.9090823429</c:v>
                </c:pt>
                <c:pt idx="5">
                  <c:v>1288712.9529705872</c:v>
                </c:pt>
                <c:pt idx="6">
                  <c:v>1252173.2578553811</c:v>
                </c:pt>
                <c:pt idx="7">
                  <c:v>1216857.7322434289</c:v>
                </c:pt>
                <c:pt idx="8">
                  <c:v>1182716.957162943</c:v>
                </c:pt>
                <c:pt idx="9">
                  <c:v>1149704.0065739523</c:v>
                </c:pt>
                <c:pt idx="10">
                  <c:v>1117774.2831985892</c:v>
                </c:pt>
                <c:pt idx="11">
                  <c:v>1086885.3682230723</c:v>
                </c:pt>
                <c:pt idx="12">
                  <c:v>1056996.8834908505</c:v>
                </c:pt>
                <c:pt idx="13">
                  <c:v>1028070.3649553421</c:v>
                </c:pt>
                <c:pt idx="14">
                  <c:v>1000069.1462930726</c:v>
                </c:pt>
                <c:pt idx="15">
                  <c:v>972958.25169558462</c:v>
                </c:pt>
                <c:pt idx="16">
                  <c:v>946704.29696302069</c:v>
                </c:pt>
              </c:numCache>
            </c:numRef>
          </c:val>
          <c:smooth val="0"/>
          <c:extLst>
            <c:ext xmlns:c16="http://schemas.microsoft.com/office/drawing/2014/chart" uri="{C3380CC4-5D6E-409C-BE32-E72D297353CC}">
              <c16:uniqueId val="{00000001-5F91-42B4-9799-30869D7541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551</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539</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540</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541</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542</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543</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544</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545</v>
      </c>
    </row>
    <row r="41" spans="1:24" ht="63" x14ac:dyDescent="0.25">
      <c r="A41" s="18" t="s">
        <v>47</v>
      </c>
      <c r="B41" s="24" t="s">
        <v>48</v>
      </c>
      <c r="C41" s="17" t="s">
        <v>546</v>
      </c>
    </row>
    <row r="42" spans="1:24" ht="47.25" x14ac:dyDescent="0.25">
      <c r="A42" s="18" t="s">
        <v>49</v>
      </c>
      <c r="B42" s="24" t="s">
        <v>50</v>
      </c>
      <c r="C42" s="17" t="s">
        <v>546</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547</v>
      </c>
    </row>
    <row r="47" spans="1:24" ht="18.75" customHeight="1" x14ac:dyDescent="0.25">
      <c r="A47" s="21"/>
      <c r="B47" s="22"/>
      <c r="C47" s="23"/>
    </row>
    <row r="48" spans="1:24" ht="31.5" x14ac:dyDescent="0.25">
      <c r="A48" s="18" t="s">
        <v>59</v>
      </c>
      <c r="B48" s="24" t="s">
        <v>60</v>
      </c>
      <c r="C48" s="25" t="s">
        <v>552</v>
      </c>
    </row>
    <row r="49" spans="1:3" ht="31.5" x14ac:dyDescent="0.25">
      <c r="A49" s="18" t="s">
        <v>61</v>
      </c>
      <c r="B49" s="24" t="s">
        <v>62</v>
      </c>
      <c r="C49" s="25"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J_ТП-02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ТП№30 (замена силового трансформатора №2 ТМ-1000 кВА на ТМГ-1000 кВА), г. Чернушка, ул. Ленина</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1.7636073959999998</v>
      </c>
      <c r="E24" s="196">
        <v>1.7636073959999998</v>
      </c>
      <c r="F24" s="197">
        <v>1.7636073959999998</v>
      </c>
      <c r="G24" s="196">
        <v>0</v>
      </c>
      <c r="H24" s="196">
        <v>0</v>
      </c>
      <c r="I24" s="196">
        <v>0</v>
      </c>
      <c r="J24" s="196">
        <v>1.7636073959999998</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1.7636073959999998</v>
      </c>
      <c r="E27" s="26">
        <v>1.7636073959999998</v>
      </c>
      <c r="F27" s="203">
        <v>1.7636073959999998</v>
      </c>
      <c r="G27" s="26">
        <v>0</v>
      </c>
      <c r="H27" s="26">
        <v>0</v>
      </c>
      <c r="I27" s="26">
        <v>0</v>
      </c>
      <c r="J27" s="26">
        <v>1.7636073959999998</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1.4696728299999999</v>
      </c>
      <c r="E30" s="200">
        <v>1.4696728299999999</v>
      </c>
      <c r="F30" s="200">
        <v>1.4696728299999999</v>
      </c>
      <c r="G30" s="200">
        <v>0</v>
      </c>
      <c r="H30" s="200">
        <v>0</v>
      </c>
      <c r="I30" s="200">
        <v>0</v>
      </c>
      <c r="J30" s="200">
        <v>1.4696728299999999</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0.146967283</v>
      </c>
      <c r="E31" s="26">
        <v>0.146967283</v>
      </c>
      <c r="F31" s="26">
        <v>0.146967283</v>
      </c>
      <c r="G31" s="200">
        <v>0</v>
      </c>
      <c r="H31" s="26">
        <v>0</v>
      </c>
      <c r="I31" s="26">
        <v>0</v>
      </c>
      <c r="J31" s="200">
        <v>0.146967283</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0.36741820749999998</v>
      </c>
      <c r="E32" s="26">
        <v>0.36741820749999998</v>
      </c>
      <c r="F32" s="26">
        <v>0.36741820749999998</v>
      </c>
      <c r="G32" s="200">
        <v>0</v>
      </c>
      <c r="H32" s="26">
        <v>0</v>
      </c>
      <c r="I32" s="26">
        <v>0</v>
      </c>
      <c r="J32" s="200">
        <v>0.36741820749999998</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0.88180369800000002</v>
      </c>
      <c r="E33" s="26">
        <v>0.88180369800000002</v>
      </c>
      <c r="F33" s="26">
        <v>0.88180369800000002</v>
      </c>
      <c r="G33" s="200">
        <v>0</v>
      </c>
      <c r="H33" s="26">
        <v>0</v>
      </c>
      <c r="I33" s="26">
        <v>0</v>
      </c>
      <c r="J33" s="200">
        <v>0.88180369800000002</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7.3483641500000002E-2</v>
      </c>
      <c r="E34" s="26">
        <v>7.3483641500000002E-2</v>
      </c>
      <c r="F34" s="26">
        <v>7.3483641500000002E-2</v>
      </c>
      <c r="G34" s="200">
        <v>0</v>
      </c>
      <c r="H34" s="26">
        <v>0</v>
      </c>
      <c r="I34" s="26">
        <v>0</v>
      </c>
      <c r="J34" s="200">
        <v>7.3483641500000002E-2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1</v>
      </c>
      <c r="E36" s="26">
        <v>1</v>
      </c>
      <c r="F36" s="26">
        <v>1</v>
      </c>
      <c r="G36" s="26">
        <v>0</v>
      </c>
      <c r="H36" s="26">
        <v>0</v>
      </c>
      <c r="I36" s="26">
        <v>0</v>
      </c>
      <c r="J36" s="26">
        <v>1</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1</v>
      </c>
      <c r="E46" s="200">
        <v>1</v>
      </c>
      <c r="F46" s="200">
        <v>1</v>
      </c>
      <c r="G46" s="200">
        <v>0</v>
      </c>
      <c r="H46" s="200">
        <v>0</v>
      </c>
      <c r="I46" s="200">
        <v>0</v>
      </c>
      <c r="J46" s="200">
        <v>1</v>
      </c>
      <c r="K46" s="200">
        <v>4</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1.4696728299999999</v>
      </c>
      <c r="E55" s="200">
        <v>1.4696728299999999</v>
      </c>
      <c r="F55" s="200">
        <v>1.4696728299999999</v>
      </c>
      <c r="G55" s="200">
        <v>0</v>
      </c>
      <c r="H55" s="200">
        <v>0</v>
      </c>
      <c r="I55" s="200">
        <v>0</v>
      </c>
      <c r="J55" s="200">
        <v>1.4696728299999999</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1.4696728299999999</v>
      </c>
      <c r="E56" s="26">
        <v>1.4696728299999999</v>
      </c>
      <c r="F56" s="26">
        <v>1.4696728299999999</v>
      </c>
      <c r="G56" s="26">
        <v>0</v>
      </c>
      <c r="H56" s="26">
        <v>0</v>
      </c>
      <c r="I56" s="26">
        <v>0</v>
      </c>
      <c r="J56" s="26">
        <v>1.4696728299999999</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1</v>
      </c>
      <c r="E57" s="26">
        <v>1</v>
      </c>
      <c r="F57" s="26">
        <v>1</v>
      </c>
      <c r="G57" s="26">
        <v>0</v>
      </c>
      <c r="H57" s="26">
        <v>0</v>
      </c>
      <c r="I57" s="26">
        <v>0</v>
      </c>
      <c r="J57" s="26">
        <v>1</v>
      </c>
      <c r="K57" s="26">
        <v>4</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1.4696728299999999</v>
      </c>
      <c r="E64" s="221">
        <v>1.4696728299999999</v>
      </c>
      <c r="F64" s="221">
        <v>1.4696728299999999</v>
      </c>
      <c r="G64" s="221">
        <v>0</v>
      </c>
      <c r="H64" s="221">
        <v>0</v>
      </c>
      <c r="I64" s="221">
        <v>0</v>
      </c>
      <c r="J64" s="221">
        <v>1.4696728299999999</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J_ТП-02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Реконструкция ТП№30 (замена силового трансформатора №2 ТМ-1000 кВА на ТМГ-1000 кВА), г. Чернушка, ул. Ленина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528</v>
      </c>
      <c r="C26" s="157" t="s">
        <v>529</v>
      </c>
      <c r="D26" s="157">
        <v>2024</v>
      </c>
      <c r="E26" s="157" t="s">
        <v>83</v>
      </c>
      <c r="F26" s="157" t="s">
        <v>83</v>
      </c>
      <c r="G26" s="157">
        <v>1</v>
      </c>
      <c r="H26" s="157" t="s">
        <v>83</v>
      </c>
      <c r="I26" s="157">
        <v>0</v>
      </c>
      <c r="J26" s="157" t="s">
        <v>83</v>
      </c>
      <c r="K26" s="157" t="s">
        <v>83</v>
      </c>
      <c r="L26" s="157">
        <v>0</v>
      </c>
      <c r="M26" s="157" t="s">
        <v>83</v>
      </c>
      <c r="N26" s="157">
        <v>0</v>
      </c>
      <c r="O26" s="157" t="s">
        <v>530</v>
      </c>
      <c r="P26" s="157" t="s">
        <v>530</v>
      </c>
      <c r="Q26" s="157" t="s">
        <v>530</v>
      </c>
      <c r="R26" s="157" t="s">
        <v>530</v>
      </c>
      <c r="S26" s="157" t="s">
        <v>530</v>
      </c>
      <c r="T26" s="157" t="s">
        <v>530</v>
      </c>
      <c r="U26" s="157" t="s">
        <v>530</v>
      </c>
      <c r="V26" s="157" t="s">
        <v>530</v>
      </c>
      <c r="W26" s="157" t="s">
        <v>530</v>
      </c>
      <c r="X26" s="157" t="s">
        <v>530</v>
      </c>
      <c r="Y26" s="157" t="s">
        <v>530</v>
      </c>
      <c r="Z26" s="157" t="s">
        <v>530</v>
      </c>
      <c r="AA26" s="157" t="s">
        <v>530</v>
      </c>
      <c r="AB26" s="157" t="s">
        <v>530</v>
      </c>
      <c r="AC26" s="157" t="s">
        <v>530</v>
      </c>
      <c r="AD26" s="157" t="s">
        <v>530</v>
      </c>
      <c r="AE26" s="157" t="s">
        <v>530</v>
      </c>
      <c r="AF26" s="157" t="s">
        <v>530</v>
      </c>
      <c r="AG26" s="157" t="s">
        <v>530</v>
      </c>
      <c r="AH26" s="157" t="s">
        <v>530</v>
      </c>
      <c r="AI26" s="157" t="s">
        <v>530</v>
      </c>
      <c r="AJ26" s="157" t="s">
        <v>530</v>
      </c>
      <c r="AK26" s="157" t="s">
        <v>530</v>
      </c>
      <c r="AL26" s="157" t="s">
        <v>530</v>
      </c>
      <c r="AM26" s="157" t="s">
        <v>530</v>
      </c>
      <c r="AN26" s="157" t="s">
        <v>530</v>
      </c>
      <c r="AO26" s="157" t="s">
        <v>530</v>
      </c>
      <c r="AP26" s="157" t="s">
        <v>530</v>
      </c>
      <c r="AQ26" s="158" t="s">
        <v>530</v>
      </c>
      <c r="AR26" s="157" t="s">
        <v>530</v>
      </c>
      <c r="AS26" s="157" t="s">
        <v>530</v>
      </c>
      <c r="AT26" s="157" t="s">
        <v>530</v>
      </c>
      <c r="AU26" s="157" t="s">
        <v>530</v>
      </c>
      <c r="AV26" s="157" t="s">
        <v>530</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J_ТП-02</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ТП№30 (замена силового трансформатора №2 ТМ-1000 кВА на ТМГ-1000 кВА), г. Чернушка, ул. Ленина</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
        <v>531</v>
      </c>
    </row>
    <row r="22" spans="1:2" s="134" customFormat="1" ht="16.5" thickBot="1" x14ac:dyDescent="0.3">
      <c r="A22" s="167" t="s">
        <v>469</v>
      </c>
      <c r="B22" s="168" t="s">
        <v>532</v>
      </c>
    </row>
    <row r="23" spans="1:2" s="134" customFormat="1" ht="16.5" thickBot="1" x14ac:dyDescent="0.3">
      <c r="A23" s="167" t="s">
        <v>470</v>
      </c>
      <c r="B23" s="168" t="s">
        <v>529</v>
      </c>
    </row>
    <row r="24" spans="1:2" s="134" customFormat="1" ht="16.5" thickBot="1" x14ac:dyDescent="0.3">
      <c r="A24" s="167" t="s">
        <v>471</v>
      </c>
      <c r="B24" s="168" t="s">
        <v>554</v>
      </c>
    </row>
    <row r="25" spans="1:2" s="134" customFormat="1" ht="16.5" thickBot="1" x14ac:dyDescent="0.3">
      <c r="A25" s="169" t="s">
        <v>472</v>
      </c>
      <c r="B25" s="168">
        <v>2024</v>
      </c>
    </row>
    <row r="26" spans="1:2" s="134" customFormat="1" ht="16.5" thickBot="1" x14ac:dyDescent="0.3">
      <c r="A26" s="170" t="s">
        <v>473</v>
      </c>
      <c r="B26" s="168" t="s">
        <v>555</v>
      </c>
    </row>
    <row r="27" spans="1:2" s="134" customFormat="1" ht="29.25" thickBot="1" x14ac:dyDescent="0.3">
      <c r="A27" s="171" t="s">
        <v>474</v>
      </c>
      <c r="B27" s="168" t="s">
        <v>553</v>
      </c>
    </row>
    <row r="28" spans="1:2" s="134" customFormat="1" ht="16.5" thickBot="1" x14ac:dyDescent="0.3">
      <c r="A28" s="173" t="s">
        <v>475</v>
      </c>
      <c r="B28" s="168" t="s">
        <v>556</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533</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534</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534</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535</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535</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528</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536</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537</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538</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J_ТП-02</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Реконструкция ТП№30 (замена силового трансформатора №2 ТМ-1000 кВА на ТМГ-1000 кВА), г. Чернушка, ул. Ленина</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J_ТП-02</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Реконструкция ТП№30 (замена силового трансформатора №2 ТМ-1000 кВА на ТМГ-1000 кВА), г. Чернушка, ул. Ленина</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524</v>
      </c>
      <c r="I25" s="17">
        <v>1975</v>
      </c>
      <c r="J25" s="17">
        <v>2024</v>
      </c>
      <c r="K25" s="17">
        <v>1991</v>
      </c>
      <c r="L25" s="17">
        <v>10</v>
      </c>
      <c r="M25" s="17">
        <v>10</v>
      </c>
      <c r="N25" s="17">
        <v>1</v>
      </c>
      <c r="O25" s="17">
        <v>1</v>
      </c>
      <c r="P25" s="17" t="s">
        <v>83</v>
      </c>
      <c r="Q25" s="17" t="s">
        <v>525</v>
      </c>
      <c r="R25" s="17" t="s">
        <v>526</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J_ТП-02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ТП№30 (замена силового трансформатора №2 ТМ-1000 кВА на ТМГ-1000 кВА), г. Чернушка, ул. Ленина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527</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J_ТП-02</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ТП№30 (замена силового трансформатора №2 ТМ-1000 кВА на ТМГ-1000 кВА), г. Чернушка, ул. Ленина</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548</v>
      </c>
    </row>
    <row r="23" spans="1:3" ht="42.75" customHeight="1" x14ac:dyDescent="0.25">
      <c r="A23" s="49" t="s">
        <v>15</v>
      </c>
      <c r="B23" s="50" t="s">
        <v>137</v>
      </c>
      <c r="C23" s="25" t="s">
        <v>531</v>
      </c>
    </row>
    <row r="24" spans="1:3" ht="63" customHeight="1" x14ac:dyDescent="0.25">
      <c r="A24" s="49" t="s">
        <v>17</v>
      </c>
      <c r="B24" s="50" t="s">
        <v>138</v>
      </c>
      <c r="C24" s="25" t="s">
        <v>554</v>
      </c>
    </row>
    <row r="25" spans="1:3" ht="63" customHeight="1" x14ac:dyDescent="0.25">
      <c r="A25" s="49" t="s">
        <v>19</v>
      </c>
      <c r="B25" s="50" t="s">
        <v>139</v>
      </c>
      <c r="C25" s="25" t="s">
        <v>189</v>
      </c>
    </row>
    <row r="26" spans="1:3" ht="42.75" customHeight="1" x14ac:dyDescent="0.25">
      <c r="A26" s="49" t="s">
        <v>21</v>
      </c>
      <c r="B26" s="50" t="s">
        <v>140</v>
      </c>
      <c r="C26" s="25" t="s">
        <v>549</v>
      </c>
    </row>
    <row r="27" spans="1:3" ht="42.75" customHeight="1" x14ac:dyDescent="0.25">
      <c r="A27" s="49" t="s">
        <v>23</v>
      </c>
      <c r="B27" s="50" t="s">
        <v>141</v>
      </c>
      <c r="C27" s="25" t="s">
        <v>550</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555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J_ТП-02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Реконструкция ТП№30 (замена силового трансформатора №2 ТМ-1000 кВА на ТМГ-1000 кВА), г. Чернушка, ул. Ленина</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527</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J_ТП-02</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ТП№30 (замена силового трансформатора №2 ТМ-1000 кВА на ТМГ-1000 кВА), г. Чернушка, ул. Ленина</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J_ТП-02</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ТП№30 (замена силового трансформатора №2 ТМ-1000 кВА на ТМГ-1000 кВА), г. Чернушка, ул. Ленина</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1469672.8299999998</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18379559.609483421</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41990.652285714285</v>
      </c>
      <c r="E65" s="109">
        <f t="shared" si="10"/>
        <v>41990.652285714285</v>
      </c>
      <c r="F65" s="109">
        <f t="shared" si="10"/>
        <v>41990.652285714285</v>
      </c>
      <c r="G65" s="109">
        <f t="shared" si="10"/>
        <v>41990.652285714285</v>
      </c>
      <c r="H65" s="109">
        <f t="shared" si="10"/>
        <v>41990.652285714285</v>
      </c>
      <c r="I65" s="109">
        <f t="shared" si="10"/>
        <v>41990.652285714285</v>
      </c>
      <c r="J65" s="109">
        <f t="shared" si="10"/>
        <v>41990.652285714285</v>
      </c>
      <c r="K65" s="109">
        <f t="shared" si="10"/>
        <v>41990.652285714285</v>
      </c>
      <c r="L65" s="109">
        <f t="shared" si="10"/>
        <v>41990.652285714285</v>
      </c>
      <c r="M65" s="109">
        <f t="shared" si="10"/>
        <v>41990.652285714285</v>
      </c>
      <c r="N65" s="109">
        <f t="shared" si="10"/>
        <v>41990.652285714285</v>
      </c>
      <c r="O65" s="109">
        <f t="shared" si="10"/>
        <v>41990.652285714285</v>
      </c>
      <c r="P65" s="109">
        <f t="shared" si="10"/>
        <v>41990.652285714285</v>
      </c>
      <c r="Q65" s="109">
        <f t="shared" si="10"/>
        <v>41990.652285714285</v>
      </c>
      <c r="R65" s="109">
        <f t="shared" si="10"/>
        <v>41990.652285714285</v>
      </c>
      <c r="S65" s="109">
        <f t="shared" si="10"/>
        <v>41990.652285714285</v>
      </c>
      <c r="T65" s="109">
        <f t="shared" si="10"/>
        <v>41990.652285714285</v>
      </c>
      <c r="U65" s="109">
        <f t="shared" si="10"/>
        <v>41990.652285714285</v>
      </c>
      <c r="V65" s="109">
        <f t="shared" si="10"/>
        <v>41990.652285714285</v>
      </c>
      <c r="W65" s="109">
        <f t="shared" si="10"/>
        <v>41990.652285714285</v>
      </c>
    </row>
    <row r="66" spans="1:23" ht="11.25" customHeight="1" x14ac:dyDescent="0.25">
      <c r="A66" s="74" t="s">
        <v>237</v>
      </c>
      <c r="B66" s="109">
        <f>IF(AND(B45&gt;$B$92,B45&lt;=$B$92+$B$27),B65,0)</f>
        <v>0</v>
      </c>
      <c r="C66" s="109">
        <f t="shared" ref="C66:W66" si="11">IF(AND(C45&gt;$B$92,C45&lt;=$B$92+$B$27),C65+B66,0)</f>
        <v>0</v>
      </c>
      <c r="D66" s="109">
        <f t="shared" si="11"/>
        <v>41990.652285714285</v>
      </c>
      <c r="E66" s="109">
        <f t="shared" si="11"/>
        <v>83981.304571428569</v>
      </c>
      <c r="F66" s="109">
        <f t="shared" si="11"/>
        <v>125971.95685714285</v>
      </c>
      <c r="G66" s="109">
        <f t="shared" si="11"/>
        <v>167962.60914285714</v>
      </c>
      <c r="H66" s="109">
        <f t="shared" si="11"/>
        <v>209953.26142857142</v>
      </c>
      <c r="I66" s="109">
        <f t="shared" si="11"/>
        <v>251943.91371428571</v>
      </c>
      <c r="J66" s="109">
        <f t="shared" si="11"/>
        <v>293934.56599999999</v>
      </c>
      <c r="K66" s="109">
        <f t="shared" si="11"/>
        <v>335925.21828571428</v>
      </c>
      <c r="L66" s="109">
        <f t="shared" si="11"/>
        <v>377915.87057142856</v>
      </c>
      <c r="M66" s="109">
        <f t="shared" si="11"/>
        <v>419906.52285714285</v>
      </c>
      <c r="N66" s="109">
        <f t="shared" si="11"/>
        <v>461897.17514285713</v>
      </c>
      <c r="O66" s="109">
        <f t="shared" si="11"/>
        <v>503887.82742857141</v>
      </c>
      <c r="P66" s="109">
        <f t="shared" si="11"/>
        <v>545878.4797142857</v>
      </c>
      <c r="Q66" s="109">
        <f t="shared" si="11"/>
        <v>587869.13199999998</v>
      </c>
      <c r="R66" s="109">
        <f t="shared" si="11"/>
        <v>629859.78428571427</v>
      </c>
      <c r="S66" s="109">
        <f t="shared" si="11"/>
        <v>671850.43657142855</v>
      </c>
      <c r="T66" s="109">
        <f t="shared" si="11"/>
        <v>713841.08885714284</v>
      </c>
      <c r="U66" s="109">
        <f t="shared" si="11"/>
        <v>755831.74114285712</v>
      </c>
      <c r="V66" s="109">
        <f t="shared" si="11"/>
        <v>797822.39342857141</v>
      </c>
      <c r="W66" s="109">
        <f t="shared" si="11"/>
        <v>839813.04571428569</v>
      </c>
    </row>
    <row r="67" spans="1:23" ht="25.5" customHeight="1" x14ac:dyDescent="0.25">
      <c r="A67" s="110" t="s">
        <v>238</v>
      </c>
      <c r="B67" s="106">
        <f t="shared" ref="B67:W67" si="12">B64-B65</f>
        <v>0</v>
      </c>
      <c r="C67" s="106">
        <f t="shared" si="12"/>
        <v>1867174.4212495829</v>
      </c>
      <c r="D67" s="106">
        <f>D64-D65</f>
        <v>1956039.9721769756</v>
      </c>
      <c r="E67" s="106">
        <f t="shared" si="12"/>
        <v>2151765.9065462551</v>
      </c>
      <c r="F67" s="106">
        <f t="shared" si="12"/>
        <v>2366966.1843489096</v>
      </c>
      <c r="G67" s="106">
        <f t="shared" si="12"/>
        <v>2603605.9694564282</v>
      </c>
      <c r="H67" s="106">
        <f t="shared" si="12"/>
        <v>2863851.143252111</v>
      </c>
      <c r="I67" s="106">
        <f t="shared" si="12"/>
        <v>3150089.0148078348</v>
      </c>
      <c r="J67" s="106">
        <f t="shared" si="12"/>
        <v>3464951.1859005932</v>
      </c>
      <c r="K67" s="106">
        <f t="shared" si="12"/>
        <v>3811338.7965977108</v>
      </c>
      <c r="L67" s="106">
        <f t="shared" si="12"/>
        <v>4192450.400913957</v>
      </c>
      <c r="M67" s="106">
        <f t="shared" si="12"/>
        <v>4611812.7483327528</v>
      </c>
      <c r="N67" s="106">
        <f t="shared" si="12"/>
        <v>5073314.7760543246</v>
      </c>
      <c r="O67" s="106">
        <f t="shared" si="12"/>
        <v>5581245.1489809537</v>
      </c>
      <c r="P67" s="106">
        <f t="shared" si="12"/>
        <v>6140333.7200005669</v>
      </c>
      <c r="Q67" s="106">
        <f t="shared" si="12"/>
        <v>6755797.322445794</v>
      </c>
      <c r="R67" s="106">
        <f t="shared" si="12"/>
        <v>7433390.3500866303</v>
      </c>
      <c r="S67" s="106">
        <f t="shared" si="12"/>
        <v>8179460.6281033428</v>
      </c>
      <c r="T67" s="106">
        <f t="shared" si="12"/>
        <v>9001011.1316719092</v>
      </c>
      <c r="U67" s="106">
        <f t="shared" si="12"/>
        <v>9905768.1676191408</v>
      </c>
      <c r="V67" s="106">
        <f t="shared" si="12"/>
        <v>10902256.69966789</v>
      </c>
      <c r="W67" s="106">
        <f t="shared" si="12"/>
        <v>11999883.569758441</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1956039.9721769756</v>
      </c>
      <c r="E69" s="105">
        <f>E67+E68</f>
        <v>2151765.9065462551</v>
      </c>
      <c r="F69" s="105">
        <f t="shared" ref="F69:W69" si="14">F67-F68</f>
        <v>2366966.1843489096</v>
      </c>
      <c r="G69" s="105">
        <f t="shared" si="14"/>
        <v>2603605.9694564282</v>
      </c>
      <c r="H69" s="105">
        <f t="shared" si="14"/>
        <v>2863851.143252111</v>
      </c>
      <c r="I69" s="105">
        <f t="shared" si="14"/>
        <v>3150089.0148078348</v>
      </c>
      <c r="J69" s="105">
        <f t="shared" si="14"/>
        <v>3464951.1859005932</v>
      </c>
      <c r="K69" s="105">
        <f t="shared" si="14"/>
        <v>3811338.7965977108</v>
      </c>
      <c r="L69" s="105">
        <f t="shared" si="14"/>
        <v>4192450.400913957</v>
      </c>
      <c r="M69" s="105">
        <f t="shared" si="14"/>
        <v>4611812.7483327528</v>
      </c>
      <c r="N69" s="105">
        <f t="shared" si="14"/>
        <v>5073314.7760543246</v>
      </c>
      <c r="O69" s="105">
        <f t="shared" si="14"/>
        <v>5581245.1489809537</v>
      </c>
      <c r="P69" s="105">
        <f t="shared" si="14"/>
        <v>6140333.7200005669</v>
      </c>
      <c r="Q69" s="105">
        <f t="shared" si="14"/>
        <v>6755797.322445794</v>
      </c>
      <c r="R69" s="105">
        <f t="shared" si="14"/>
        <v>7433390.3500866303</v>
      </c>
      <c r="S69" s="105">
        <f t="shared" si="14"/>
        <v>8179460.6281033428</v>
      </c>
      <c r="T69" s="105">
        <f t="shared" si="14"/>
        <v>9001011.1316719092</v>
      </c>
      <c r="U69" s="105">
        <f t="shared" si="14"/>
        <v>9905768.1676191408</v>
      </c>
      <c r="V69" s="105">
        <f t="shared" si="14"/>
        <v>10902256.69966789</v>
      </c>
      <c r="W69" s="105">
        <f t="shared" si="14"/>
        <v>11999883.569758441</v>
      </c>
    </row>
    <row r="70" spans="1:23" ht="12" customHeight="1" x14ac:dyDescent="0.25">
      <c r="A70" s="74" t="s">
        <v>208</v>
      </c>
      <c r="B70" s="102">
        <f t="shared" ref="B70:W70" si="15">-IF(B69&gt;0, B69*$B$35, 0)</f>
        <v>0</v>
      </c>
      <c r="C70" s="102">
        <f t="shared" si="15"/>
        <v>-373434.88424991659</v>
      </c>
      <c r="D70" s="102">
        <f t="shared" si="15"/>
        <v>-391207.99443539511</v>
      </c>
      <c r="E70" s="102">
        <f t="shared" si="15"/>
        <v>-430353.18130925106</v>
      </c>
      <c r="F70" s="102">
        <f t="shared" si="15"/>
        <v>-473393.23686978198</v>
      </c>
      <c r="G70" s="102">
        <f t="shared" si="15"/>
        <v>-520721.19389128569</v>
      </c>
      <c r="H70" s="102">
        <f t="shared" si="15"/>
        <v>-572770.22865042218</v>
      </c>
      <c r="I70" s="102">
        <f t="shared" si="15"/>
        <v>-630017.80296156695</v>
      </c>
      <c r="J70" s="102">
        <f t="shared" si="15"/>
        <v>-692990.23718011868</v>
      </c>
      <c r="K70" s="102">
        <f t="shared" si="15"/>
        <v>-762267.75931954221</v>
      </c>
      <c r="L70" s="102">
        <f t="shared" si="15"/>
        <v>-838490.08018279145</v>
      </c>
      <c r="M70" s="102">
        <f t="shared" si="15"/>
        <v>-922362.54966655059</v>
      </c>
      <c r="N70" s="102">
        <f t="shared" si="15"/>
        <v>-1014662.955210865</v>
      </c>
      <c r="O70" s="102">
        <f t="shared" si="15"/>
        <v>-1116249.0297961908</v>
      </c>
      <c r="P70" s="102">
        <f t="shared" si="15"/>
        <v>-1228066.7440001133</v>
      </c>
      <c r="Q70" s="102">
        <f t="shared" si="15"/>
        <v>-1351159.4644891589</v>
      </c>
      <c r="R70" s="102">
        <f t="shared" si="15"/>
        <v>-1486678.0700173262</v>
      </c>
      <c r="S70" s="102">
        <f t="shared" si="15"/>
        <v>-1635892.1256206688</v>
      </c>
      <c r="T70" s="102">
        <f t="shared" si="15"/>
        <v>-1800202.2263343818</v>
      </c>
      <c r="U70" s="102">
        <f t="shared" si="15"/>
        <v>-1981153.6335238284</v>
      </c>
      <c r="V70" s="102">
        <f t="shared" si="15"/>
        <v>-2180451.3399335779</v>
      </c>
      <c r="W70" s="102">
        <f t="shared" si="15"/>
        <v>-2399976.7139516883</v>
      </c>
    </row>
    <row r="71" spans="1:23" ht="12.75" customHeight="1" thickBot="1" x14ac:dyDescent="0.3">
      <c r="A71" s="111" t="s">
        <v>241</v>
      </c>
      <c r="B71" s="112">
        <f t="shared" ref="B71:W71" si="16">B69+B70</f>
        <v>0</v>
      </c>
      <c r="C71" s="112">
        <f>C69+C70</f>
        <v>1493739.5369996664</v>
      </c>
      <c r="D71" s="112">
        <f t="shared" si="16"/>
        <v>1564831.9777415805</v>
      </c>
      <c r="E71" s="112">
        <f t="shared" si="16"/>
        <v>1721412.725237004</v>
      </c>
      <c r="F71" s="112">
        <f t="shared" si="16"/>
        <v>1893572.9474791277</v>
      </c>
      <c r="G71" s="112">
        <f t="shared" si="16"/>
        <v>2082884.7755651425</v>
      </c>
      <c r="H71" s="112">
        <f t="shared" si="16"/>
        <v>2291080.9146016887</v>
      </c>
      <c r="I71" s="112">
        <f t="shared" si="16"/>
        <v>2520071.2118462678</v>
      </c>
      <c r="J71" s="112">
        <f t="shared" si="16"/>
        <v>2771960.9487204747</v>
      </c>
      <c r="K71" s="112">
        <f t="shared" si="16"/>
        <v>3049071.0372781688</v>
      </c>
      <c r="L71" s="112">
        <f t="shared" si="16"/>
        <v>3353960.3207311658</v>
      </c>
      <c r="M71" s="112">
        <f t="shared" si="16"/>
        <v>3689450.1986662024</v>
      </c>
      <c r="N71" s="112">
        <f t="shared" si="16"/>
        <v>4058651.8208434596</v>
      </c>
      <c r="O71" s="112">
        <f t="shared" si="16"/>
        <v>4464996.1191847632</v>
      </c>
      <c r="P71" s="112">
        <f t="shared" si="16"/>
        <v>4912266.9760004533</v>
      </c>
      <c r="Q71" s="112">
        <f t="shared" si="16"/>
        <v>5404637.8579566348</v>
      </c>
      <c r="R71" s="112">
        <f t="shared" si="16"/>
        <v>5946712.2800693046</v>
      </c>
      <c r="S71" s="112">
        <f t="shared" si="16"/>
        <v>6543568.5024826741</v>
      </c>
      <c r="T71" s="112">
        <f t="shared" si="16"/>
        <v>7200808.9053375274</v>
      </c>
      <c r="U71" s="112">
        <f t="shared" si="16"/>
        <v>7924614.5340953125</v>
      </c>
      <c r="V71" s="112">
        <f t="shared" si="16"/>
        <v>8721805.3597343117</v>
      </c>
      <c r="W71" s="112">
        <f t="shared" si="16"/>
        <v>9599906.855806753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1956039.9721769756</v>
      </c>
      <c r="E74" s="106">
        <f t="shared" si="18"/>
        <v>2151765.9065462551</v>
      </c>
      <c r="F74" s="106">
        <f t="shared" si="18"/>
        <v>2366966.1843489096</v>
      </c>
      <c r="G74" s="106">
        <f t="shared" si="18"/>
        <v>2603605.9694564282</v>
      </c>
      <c r="H74" s="106">
        <f t="shared" si="18"/>
        <v>2863851.143252111</v>
      </c>
      <c r="I74" s="106">
        <f t="shared" si="18"/>
        <v>3150089.0148078348</v>
      </c>
      <c r="J74" s="106">
        <f t="shared" si="18"/>
        <v>3464951.1859005932</v>
      </c>
      <c r="K74" s="106">
        <f t="shared" si="18"/>
        <v>3811338.7965977108</v>
      </c>
      <c r="L74" s="106">
        <f t="shared" si="18"/>
        <v>4192450.400913957</v>
      </c>
      <c r="M74" s="106">
        <f t="shared" si="18"/>
        <v>4611812.7483327528</v>
      </c>
      <c r="N74" s="106">
        <f t="shared" si="18"/>
        <v>5073314.7760543246</v>
      </c>
      <c r="O74" s="106">
        <f t="shared" si="18"/>
        <v>5581245.1489809537</v>
      </c>
      <c r="P74" s="106">
        <f t="shared" si="18"/>
        <v>6140333.7200005669</v>
      </c>
      <c r="Q74" s="106">
        <f t="shared" si="18"/>
        <v>6755797.322445794</v>
      </c>
      <c r="R74" s="106">
        <f t="shared" si="18"/>
        <v>7433390.3500866303</v>
      </c>
      <c r="S74" s="106">
        <f t="shared" si="18"/>
        <v>8179460.6281033428</v>
      </c>
      <c r="T74" s="106">
        <f t="shared" si="18"/>
        <v>9001011.1316719092</v>
      </c>
      <c r="U74" s="106">
        <f t="shared" si="18"/>
        <v>9905768.1676191408</v>
      </c>
      <c r="V74" s="106">
        <f t="shared" si="18"/>
        <v>10902256.69966789</v>
      </c>
      <c r="W74" s="106">
        <f t="shared" si="18"/>
        <v>11999883.569758441</v>
      </c>
    </row>
    <row r="75" spans="1:23" ht="12" customHeight="1" x14ac:dyDescent="0.25">
      <c r="A75" s="74" t="s">
        <v>236</v>
      </c>
      <c r="B75" s="102">
        <f t="shared" ref="B75:W75" si="19">B65</f>
        <v>0</v>
      </c>
      <c r="C75" s="102">
        <f t="shared" si="19"/>
        <v>0</v>
      </c>
      <c r="D75" s="102">
        <f t="shared" si="19"/>
        <v>41990.652285714285</v>
      </c>
      <c r="E75" s="102">
        <f t="shared" si="19"/>
        <v>41990.652285714285</v>
      </c>
      <c r="F75" s="102">
        <f t="shared" si="19"/>
        <v>41990.652285714285</v>
      </c>
      <c r="G75" s="102">
        <f t="shared" si="19"/>
        <v>41990.652285714285</v>
      </c>
      <c r="H75" s="102">
        <f t="shared" si="19"/>
        <v>41990.652285714285</v>
      </c>
      <c r="I75" s="102">
        <f t="shared" si="19"/>
        <v>41990.652285714285</v>
      </c>
      <c r="J75" s="102">
        <f t="shared" si="19"/>
        <v>41990.652285714285</v>
      </c>
      <c r="K75" s="102">
        <f t="shared" si="19"/>
        <v>41990.652285714285</v>
      </c>
      <c r="L75" s="102">
        <f t="shared" si="19"/>
        <v>41990.652285714285</v>
      </c>
      <c r="M75" s="102">
        <f t="shared" si="19"/>
        <v>41990.652285714285</v>
      </c>
      <c r="N75" s="102">
        <f t="shared" si="19"/>
        <v>41990.652285714285</v>
      </c>
      <c r="O75" s="102">
        <f t="shared" si="19"/>
        <v>41990.652285714285</v>
      </c>
      <c r="P75" s="102">
        <f t="shared" si="19"/>
        <v>41990.652285714285</v>
      </c>
      <c r="Q75" s="102">
        <f t="shared" si="19"/>
        <v>41990.652285714285</v>
      </c>
      <c r="R75" s="102">
        <f t="shared" si="19"/>
        <v>41990.652285714285</v>
      </c>
      <c r="S75" s="102">
        <f t="shared" si="19"/>
        <v>41990.652285714285</v>
      </c>
      <c r="T75" s="102">
        <f t="shared" si="19"/>
        <v>41990.652285714285</v>
      </c>
      <c r="U75" s="102">
        <f t="shared" si="19"/>
        <v>41990.652285714285</v>
      </c>
      <c r="V75" s="102">
        <f t="shared" si="19"/>
        <v>41990.652285714285</v>
      </c>
      <c r="W75" s="102">
        <f t="shared" si="19"/>
        <v>41990.652285714285</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-391207.99443539506</v>
      </c>
      <c r="E77" s="109">
        <f>IF(SUM($B$70:E70)+SUM($B$77:D77)&gt;0,0,SUM($B$70:E70)-SUM($B$77:D77))</f>
        <v>-430353.18130925111</v>
      </c>
      <c r="F77" s="109">
        <f>IF(SUM($B$70:F70)+SUM($B$77:E77)&gt;0,0,SUM($B$70:F70)-SUM($B$77:E77))</f>
        <v>-473393.23686978198</v>
      </c>
      <c r="G77" s="109">
        <f>IF(SUM($B$70:G70)+SUM($B$77:F77)&gt;0,0,SUM($B$70:G70)-SUM($B$77:F77))</f>
        <v>-520721.19389128592</v>
      </c>
      <c r="H77" s="109">
        <f>IF(SUM($B$70:H70)+SUM($B$77:G77)&gt;0,0,SUM($B$70:H70)-SUM($B$77:G77))</f>
        <v>-572770.2286504223</v>
      </c>
      <c r="I77" s="109">
        <f>IF(SUM($B$70:I70)+SUM($B$77:H77)&gt;0,0,SUM($B$70:I70)-SUM($B$77:H77))</f>
        <v>-630017.80296156695</v>
      </c>
      <c r="J77" s="109">
        <f>IF(SUM($B$70:J70)+SUM($B$77:I77)&gt;0,0,SUM($B$70:J70)-SUM($B$77:I77))</f>
        <v>-692990.23718011845</v>
      </c>
      <c r="K77" s="109">
        <f>IF(SUM($B$70:K70)+SUM($B$77:J77)&gt;0,0,SUM($B$70:K70)-SUM($B$77:J77))</f>
        <v>-762267.75931954198</v>
      </c>
      <c r="L77" s="109">
        <f>IF(SUM($B$70:L70)+SUM($B$77:K77)&gt;0,0,SUM($B$70:L70)-SUM($B$77:K77))</f>
        <v>-838490.08018279169</v>
      </c>
      <c r="M77" s="109">
        <f>IF(SUM($B$70:M70)+SUM($B$77:L77)&gt;0,0,SUM($B$70:M70)-SUM($B$77:L77))</f>
        <v>-922362.54966655094</v>
      </c>
      <c r="N77" s="109">
        <f>IF(SUM($B$70:N70)+SUM($B$77:M77)&gt;0,0,SUM($B$70:N70)-SUM($B$77:M77))</f>
        <v>-1014662.9552108645</v>
      </c>
      <c r="O77" s="109">
        <f>IF(SUM($B$70:O70)+SUM($B$77:N77)&gt;0,0,SUM($B$70:O70)-SUM($B$77:N77))</f>
        <v>-1116249.0297961906</v>
      </c>
      <c r="P77" s="109">
        <f>IF(SUM($B$70:P70)+SUM($B$77:O77)&gt;0,0,SUM($B$70:P70)-SUM($B$77:O77))</f>
        <v>-1228066.7440001126</v>
      </c>
      <c r="Q77" s="109">
        <f>IF(SUM($B$70:Q70)+SUM($B$77:P77)&gt;0,0,SUM($B$70:Q70)-SUM($B$77:P77))</f>
        <v>-1351159.4644891582</v>
      </c>
      <c r="R77" s="109">
        <f>IF(SUM($B$70:R70)+SUM($B$77:Q77)&gt;0,0,SUM($B$70:R70)-SUM($B$77:Q77))</f>
        <v>-1486678.0700173266</v>
      </c>
      <c r="S77" s="109">
        <f>IF(SUM($B$70:S70)+SUM($B$77:R77)&gt;0,0,SUM($B$70:S70)-SUM($B$77:R77))</f>
        <v>-1635892.1256206688</v>
      </c>
      <c r="T77" s="109">
        <f>IF(SUM($B$70:T70)+SUM($B$77:S77)&gt;0,0,SUM($B$70:T70)-SUM($B$77:S77))</f>
        <v>-1800202.2263343818</v>
      </c>
      <c r="U77" s="109">
        <f>IF(SUM($B$70:U70)+SUM($B$77:T77)&gt;0,0,SUM($B$70:U70)-SUM($B$77:T77))</f>
        <v>-1981153.6335238274</v>
      </c>
      <c r="V77" s="109">
        <f>IF(SUM($B$70:V70)+SUM($B$77:U77)&gt;0,0,SUM($B$70:V70)-SUM($B$77:U77))</f>
        <v>-2180451.3399335779</v>
      </c>
      <c r="W77" s="109">
        <f>IF(SUM($B$70:W70)+SUM($B$77:V77)&gt;0,0,SUM($B$70:W70)-SUM($B$77:V77))</f>
        <v>-2399976.7139516883</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1593702.1183515079</v>
      </c>
      <c r="E82" s="106">
        <f t="shared" si="24"/>
        <v>1743831.7954293983</v>
      </c>
      <c r="F82" s="106">
        <f t="shared" si="24"/>
        <v>1914044.5833281844</v>
      </c>
      <c r="G82" s="106">
        <f t="shared" si="24"/>
        <v>2101212.4606837127</v>
      </c>
      <c r="H82" s="106">
        <f t="shared" si="24"/>
        <v>2307048.0608514426</v>
      </c>
      <c r="I82" s="106">
        <f t="shared" si="24"/>
        <v>2533439.0883200178</v>
      </c>
      <c r="J82" s="106">
        <f t="shared" si="24"/>
        <v>2782466.3952405211</v>
      </c>
      <c r="K82" s="106">
        <f t="shared" si="24"/>
        <v>3056423.9398377794</v>
      </c>
      <c r="L82" s="106">
        <f t="shared" si="24"/>
        <v>3357840.8239288628</v>
      </c>
      <c r="M82" s="106">
        <f t="shared" si="24"/>
        <v>3689505.6275536451</v>
      </c>
      <c r="N82" s="106">
        <f t="shared" si="24"/>
        <v>4054493.2817006256</v>
      </c>
      <c r="O82" s="106">
        <f t="shared" si="24"/>
        <v>4456194.7455214225</v>
      </c>
      <c r="P82" s="106">
        <f t="shared" si="24"/>
        <v>4898349.7825278156</v>
      </c>
      <c r="Q82" s="106">
        <f t="shared" si="24"/>
        <v>5385083.1613414362</v>
      </c>
      <c r="R82" s="106">
        <f t="shared" si="24"/>
        <v>5920944.6409345428</v>
      </c>
      <c r="S82" s="106">
        <f t="shared" si="24"/>
        <v>6510953.1383103253</v>
      </c>
      <c r="T82" s="106">
        <f t="shared" si="24"/>
        <v>7160645.5186099922</v>
      </c>
      <c r="U82" s="106">
        <f t="shared" si="24"/>
        <v>7876130.494129912</v>
      </c>
      <c r="V82" s="106">
        <f t="shared" si="24"/>
        <v>8664148.1701587588</v>
      </c>
      <c r="W82" s="106">
        <f t="shared" si="24"/>
        <v>9532135.8324270193</v>
      </c>
    </row>
    <row r="83" spans="1:23" ht="12" customHeight="1" x14ac:dyDescent="0.25">
      <c r="A83" s="94" t="s">
        <v>248</v>
      </c>
      <c r="B83" s="106">
        <f>SUM($B$82:B82)</f>
        <v>0</v>
      </c>
      <c r="C83" s="106">
        <f>SUM(B82:C82)</f>
        <v>977375.2548747079</v>
      </c>
      <c r="D83" s="106">
        <f>SUM(B82:D82)</f>
        <v>2571077.3732262161</v>
      </c>
      <c r="E83" s="106">
        <f>SUM($B$82:E82)</f>
        <v>4314909.1686556144</v>
      </c>
      <c r="F83" s="106">
        <f>SUM($B$82:F82)</f>
        <v>6228953.751983799</v>
      </c>
      <c r="G83" s="106">
        <f>SUM($B$82:G82)</f>
        <v>8330166.2126675118</v>
      </c>
      <c r="H83" s="106">
        <f>SUM($B$82:H82)</f>
        <v>10637214.273518953</v>
      </c>
      <c r="I83" s="106">
        <f>SUM($B$82:I82)</f>
        <v>13170653.36183897</v>
      </c>
      <c r="J83" s="106">
        <f>SUM($B$82:J82)</f>
        <v>15953119.757079491</v>
      </c>
      <c r="K83" s="106">
        <f>SUM($B$82:K82)</f>
        <v>19009543.696917269</v>
      </c>
      <c r="L83" s="106">
        <f>SUM($B$82:L82)</f>
        <v>22367384.520846132</v>
      </c>
      <c r="M83" s="106">
        <f>SUM($B$82:M82)</f>
        <v>26056890.148399778</v>
      </c>
      <c r="N83" s="106">
        <f>SUM($B$82:N82)</f>
        <v>30111383.430100404</v>
      </c>
      <c r="O83" s="106">
        <f>SUM($B$82:O82)</f>
        <v>34567578.175621822</v>
      </c>
      <c r="P83" s="106">
        <f>SUM($B$82:P82)</f>
        <v>39465927.958149642</v>
      </c>
      <c r="Q83" s="106">
        <f>SUM($B$82:Q82)</f>
        <v>44851011.119491078</v>
      </c>
      <c r="R83" s="106">
        <f>SUM($B$82:R82)</f>
        <v>50771955.76042562</v>
      </c>
      <c r="S83" s="106">
        <f>SUM($B$82:S82)</f>
        <v>57282908.898735948</v>
      </c>
      <c r="T83" s="106">
        <f>SUM($B$82:T82)</f>
        <v>64443554.417345941</v>
      </c>
      <c r="U83" s="106">
        <f>SUM($B$82:U82)</f>
        <v>72319684.911475852</v>
      </c>
      <c r="V83" s="106">
        <f>SUM($B$82:V82)</f>
        <v>80983833.081634611</v>
      </c>
      <c r="W83" s="106">
        <f>SUM($B$82:W82)</f>
        <v>90515968.914061636</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1410355.8569482372</v>
      </c>
      <c r="E85" s="106">
        <f t="shared" si="26"/>
        <v>1365676.0869523054</v>
      </c>
      <c r="F85" s="106">
        <f t="shared" si="26"/>
        <v>1326528.9090823429</v>
      </c>
      <c r="G85" s="106">
        <f t="shared" si="26"/>
        <v>1288712.9529705872</v>
      </c>
      <c r="H85" s="106">
        <f t="shared" si="26"/>
        <v>1252173.2578553811</v>
      </c>
      <c r="I85" s="106">
        <f t="shared" si="26"/>
        <v>1216857.7322434289</v>
      </c>
      <c r="J85" s="106">
        <f t="shared" si="26"/>
        <v>1182716.957162943</v>
      </c>
      <c r="K85" s="106">
        <f t="shared" si="26"/>
        <v>1149704.0065739523</v>
      </c>
      <c r="L85" s="106">
        <f t="shared" si="26"/>
        <v>1117774.2831985892</v>
      </c>
      <c r="M85" s="106">
        <f t="shared" si="26"/>
        <v>1086885.3682230723</v>
      </c>
      <c r="N85" s="106">
        <f t="shared" si="26"/>
        <v>1056996.8834908505</v>
      </c>
      <c r="O85" s="106">
        <f t="shared" si="26"/>
        <v>1028070.3649553421</v>
      </c>
      <c r="P85" s="106">
        <f t="shared" si="26"/>
        <v>1000069.1462930726</v>
      </c>
      <c r="Q85" s="106">
        <f t="shared" si="26"/>
        <v>972958.25169558462</v>
      </c>
      <c r="R85" s="106">
        <f t="shared" si="26"/>
        <v>946704.29696302069</v>
      </c>
      <c r="S85" s="106">
        <f t="shared" si="26"/>
        <v>921275.39811517985</v>
      </c>
      <c r="T85" s="106">
        <f t="shared" si="26"/>
        <v>896641.08681843884</v>
      </c>
      <c r="U85" s="106">
        <f t="shared" si="26"/>
        <v>872772.23200043349</v>
      </c>
      <c r="V85" s="106">
        <f t="shared" si="26"/>
        <v>849640.96708973136</v>
      </c>
      <c r="W85" s="106">
        <f t="shared" si="26"/>
        <v>827220.62237593927</v>
      </c>
    </row>
    <row r="86" spans="1:23" ht="21.75" customHeight="1" x14ac:dyDescent="0.25">
      <c r="A86" s="110" t="s">
        <v>251</v>
      </c>
      <c r="B86" s="106">
        <f>SUM(B85)</f>
        <v>0</v>
      </c>
      <c r="C86" s="106">
        <f t="shared" ref="C86:W86" si="27">C85+B86</f>
        <v>977375.2548747079</v>
      </c>
      <c r="D86" s="106">
        <f t="shared" si="27"/>
        <v>2387731.1118229451</v>
      </c>
      <c r="E86" s="106">
        <f t="shared" si="27"/>
        <v>3753407.1987752505</v>
      </c>
      <c r="F86" s="106">
        <f t="shared" si="27"/>
        <v>5079936.1078575933</v>
      </c>
      <c r="G86" s="106">
        <f t="shared" si="27"/>
        <v>6368649.060828181</v>
      </c>
      <c r="H86" s="106">
        <f t="shared" si="27"/>
        <v>7620822.3186835619</v>
      </c>
      <c r="I86" s="106">
        <f t="shared" si="27"/>
        <v>8837680.0509269908</v>
      </c>
      <c r="J86" s="106">
        <f t="shared" si="27"/>
        <v>10020397.008089934</v>
      </c>
      <c r="K86" s="106">
        <f t="shared" si="27"/>
        <v>11170101.014663886</v>
      </c>
      <c r="L86" s="106">
        <f t="shared" si="27"/>
        <v>12287875.297862476</v>
      </c>
      <c r="M86" s="106">
        <f t="shared" si="27"/>
        <v>13374760.666085549</v>
      </c>
      <c r="N86" s="106">
        <f t="shared" si="27"/>
        <v>14431757.5495764</v>
      </c>
      <c r="O86" s="106">
        <f t="shared" si="27"/>
        <v>15459827.914531741</v>
      </c>
      <c r="P86" s="106">
        <f t="shared" si="27"/>
        <v>16459897.060824813</v>
      </c>
      <c r="Q86" s="106">
        <f t="shared" si="27"/>
        <v>17432855.3125204</v>
      </c>
      <c r="R86" s="106">
        <f t="shared" si="27"/>
        <v>18379559.609483421</v>
      </c>
      <c r="S86" s="106">
        <f t="shared" si="27"/>
        <v>19300835.007598601</v>
      </c>
      <c r="T86" s="106">
        <f t="shared" si="27"/>
        <v>20197476.094417039</v>
      </c>
      <c r="U86" s="106">
        <f t="shared" si="27"/>
        <v>21070248.326417472</v>
      </c>
      <c r="V86" s="106">
        <f t="shared" si="27"/>
        <v>21919889.293507203</v>
      </c>
      <c r="W86" s="106">
        <f t="shared" si="27"/>
        <v>22747109.915883143</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J_ТП-02</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ТП№30 (замена силового трансформатора №2 ТМ-1000 кВА на ТМГ-1000 кВА), г. Чернушка, ул. Ленина</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v>45457</v>
      </c>
      <c r="F32" s="145">
        <v>45457</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v>45487</v>
      </c>
      <c r="F35" s="145">
        <v>45487</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v>45517</v>
      </c>
      <c r="F37" s="145">
        <v>45517</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v>45547</v>
      </c>
      <c r="F39" s="145">
        <v>45547</v>
      </c>
      <c r="G39" s="146"/>
      <c r="H39" s="146"/>
      <c r="I39" s="146" t="s">
        <v>258</v>
      </c>
      <c r="J39" s="146" t="s">
        <v>258</v>
      </c>
    </row>
    <row r="40" spans="1:10" s="4" customFormat="1" x14ac:dyDescent="0.25">
      <c r="A40" s="139" t="s">
        <v>303</v>
      </c>
      <c r="B40" s="148" t="s">
        <v>304</v>
      </c>
      <c r="C40" s="145">
        <v>45557</v>
      </c>
      <c r="D40" s="145">
        <v>45557</v>
      </c>
      <c r="E40" s="145">
        <v>45557</v>
      </c>
      <c r="F40" s="145">
        <v>45557</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v>45587</v>
      </c>
      <c r="F42" s="145">
        <v>45587</v>
      </c>
      <c r="G42" s="146"/>
      <c r="H42" s="146"/>
      <c r="I42" s="146" t="s">
        <v>258</v>
      </c>
      <c r="J42" s="146" t="s">
        <v>258</v>
      </c>
    </row>
    <row r="43" spans="1:10" s="4" customFormat="1" x14ac:dyDescent="0.25">
      <c r="A43" s="139" t="s">
        <v>308</v>
      </c>
      <c r="B43" s="148" t="s">
        <v>309</v>
      </c>
      <c r="C43" s="145">
        <v>45587</v>
      </c>
      <c r="D43" s="145">
        <v>45587</v>
      </c>
      <c r="E43" s="145">
        <v>45587</v>
      </c>
      <c r="F43" s="145">
        <v>45587</v>
      </c>
      <c r="G43" s="146"/>
      <c r="H43" s="146"/>
      <c r="I43" s="146" t="s">
        <v>258</v>
      </c>
      <c r="J43" s="146" t="s">
        <v>258</v>
      </c>
    </row>
    <row r="44" spans="1:10" s="4" customFormat="1" x14ac:dyDescent="0.25">
      <c r="A44" s="139" t="s">
        <v>310</v>
      </c>
      <c r="B44" s="148" t="s">
        <v>311</v>
      </c>
      <c r="C44" s="145">
        <v>45597</v>
      </c>
      <c r="D44" s="145">
        <v>45597</v>
      </c>
      <c r="E44" s="145">
        <v>45597</v>
      </c>
      <c r="F44" s="145">
        <v>45597</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557</v>
      </c>
      <c r="F47" s="145" t="s">
        <v>557</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558</v>
      </c>
      <c r="F49" s="145" t="s">
        <v>558</v>
      </c>
      <c r="G49" s="146"/>
      <c r="H49" s="146"/>
      <c r="I49" s="146" t="s">
        <v>258</v>
      </c>
      <c r="J49" s="146" t="s">
        <v>258</v>
      </c>
    </row>
    <row r="50" spans="1:10" s="4" customFormat="1" ht="78.75" x14ac:dyDescent="0.25">
      <c r="A50" s="139" t="s">
        <v>321</v>
      </c>
      <c r="B50" s="148" t="s">
        <v>322</v>
      </c>
      <c r="C50" s="145">
        <v>45641</v>
      </c>
      <c r="D50" s="145">
        <v>45641</v>
      </c>
      <c r="E50" s="145" t="s">
        <v>558</v>
      </c>
      <c r="F50" s="145" t="s">
        <v>558</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104</v>
      </c>
      <c r="F52" s="145" t="s">
        <v>104</v>
      </c>
      <c r="G52" s="146"/>
      <c r="H52" s="146"/>
      <c r="I52" s="146" t="s">
        <v>258</v>
      </c>
      <c r="J52" s="146" t="s">
        <v>258</v>
      </c>
    </row>
    <row r="53" spans="1:10" s="4" customFormat="1" ht="31.5" x14ac:dyDescent="0.25">
      <c r="A53" s="139" t="s">
        <v>327</v>
      </c>
      <c r="B53" s="149" t="s">
        <v>328</v>
      </c>
      <c r="C53" s="145">
        <v>45641</v>
      </c>
      <c r="D53" s="145">
        <v>45641</v>
      </c>
      <c r="E53" s="145">
        <v>45471</v>
      </c>
      <c r="F53" s="145">
        <v>45471</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2024-10-29T06:48:02Z</dcterms:created>
  <dcterms:modified xsi:type="dcterms:W3CDTF">2025-03-31T05:39:13Z</dcterms:modified>
</cp:coreProperties>
</file>