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340" yWindow="234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61" i="8" s="1"/>
  <c r="C59" i="8"/>
  <c r="C60" i="8"/>
  <c r="C62" i="8"/>
  <c r="C63" i="8"/>
  <c r="D47" i="8"/>
  <c r="D59" i="8" s="1"/>
  <c r="D60" i="8"/>
  <c r="D61"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D65" i="8"/>
  <c r="D75" i="8"/>
  <c r="D68" i="8"/>
  <c r="D76" i="8" s="1"/>
  <c r="D81" i="8"/>
  <c r="E65" i="8"/>
  <c r="E75" i="8" s="1"/>
  <c r="E68" i="8"/>
  <c r="E76" i="8"/>
  <c r="E81" i="8"/>
  <c r="F65" i="8"/>
  <c r="F75" i="8" s="1"/>
  <c r="F68" i="8"/>
  <c r="F76" i="8"/>
  <c r="F81" i="8"/>
  <c r="G65" i="8"/>
  <c r="G75" i="8" s="1"/>
  <c r="G68" i="8"/>
  <c r="G76" i="8" s="1"/>
  <c r="G81" i="8"/>
  <c r="H65" i="8"/>
  <c r="H75" i="8"/>
  <c r="H68" i="8"/>
  <c r="H76" i="8" s="1"/>
  <c r="H81" i="8"/>
  <c r="I65" i="8"/>
  <c r="I75" i="8"/>
  <c r="I68" i="8"/>
  <c r="I76" i="8"/>
  <c r="I81" i="8"/>
  <c r="J65" i="8"/>
  <c r="J75" i="8" s="1"/>
  <c r="J68" i="8"/>
  <c r="J76" i="8" s="1"/>
  <c r="J81" i="8"/>
  <c r="K65" i="8"/>
  <c r="K75" i="8" s="1"/>
  <c r="K68" i="8"/>
  <c r="K76" i="8" s="1"/>
  <c r="K81" i="8"/>
  <c r="L65" i="8"/>
  <c r="L75" i="8"/>
  <c r="L68" i="8"/>
  <c r="L76" i="8" s="1"/>
  <c r="L81" i="8"/>
  <c r="M65" i="8"/>
  <c r="M75" i="8" s="1"/>
  <c r="M68" i="8"/>
  <c r="M76" i="8" s="1"/>
  <c r="M81" i="8"/>
  <c r="N65" i="8"/>
  <c r="N75" i="8" s="1"/>
  <c r="N68" i="8"/>
  <c r="N76" i="8"/>
  <c r="N81" i="8"/>
  <c r="O65" i="8"/>
  <c r="O75" i="8" s="1"/>
  <c r="O68" i="8"/>
  <c r="O76" i="8" s="1"/>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58" i="8" l="1"/>
  <c r="D64" i="8" s="1"/>
  <c r="D67" i="8" s="1"/>
  <c r="D69"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8" i="8" s="1"/>
  <c r="E47" i="8"/>
  <c r="B62" i="8"/>
  <c r="D48" i="8"/>
  <c r="D57" i="8" s="1"/>
  <c r="C58" i="8"/>
  <c r="D62" i="8"/>
  <c r="B79" i="8"/>
  <c r="D74" i="8"/>
  <c r="B61" i="8"/>
  <c r="B60" i="8"/>
  <c r="E59" i="8" l="1"/>
  <c r="E48" i="8"/>
  <c r="E57" i="8" s="1"/>
  <c r="E61" i="8"/>
  <c r="E62" i="8"/>
  <c r="F47" i="8"/>
  <c r="C64" i="8"/>
  <c r="C67" i="8" s="1"/>
  <c r="C79" i="8"/>
  <c r="E60" i="8"/>
  <c r="D78" i="8"/>
  <c r="D79" i="8"/>
  <c r="D70" i="8"/>
  <c r="D71" i="8" s="1"/>
  <c r="C74" i="8"/>
  <c r="C69" i="8"/>
  <c r="B58" i="8"/>
  <c r="F59" i="8" l="1"/>
  <c r="F62" i="8"/>
  <c r="F48" i="8"/>
  <c r="F57" i="8" s="1"/>
  <c r="G47" i="8"/>
  <c r="F61" i="8"/>
  <c r="F60" i="8"/>
  <c r="E79" i="8"/>
  <c r="E58" i="8"/>
  <c r="E78" i="8" s="1"/>
  <c r="C70" i="8"/>
  <c r="C71" i="8"/>
  <c r="B78" i="8"/>
  <c r="B64" i="8"/>
  <c r="B67" i="8" s="1"/>
  <c r="E64" i="8" l="1"/>
  <c r="E67" i="8" s="1"/>
  <c r="F58" i="8"/>
  <c r="F64" i="8" s="1"/>
  <c r="F67" i="8" s="1"/>
  <c r="G59" i="8"/>
  <c r="G62" i="8"/>
  <c r="G60" i="8"/>
  <c r="G48" i="8"/>
  <c r="G57" i="8" s="1"/>
  <c r="G61" i="8"/>
  <c r="H47" i="8"/>
  <c r="F79" i="8"/>
  <c r="B74" i="8"/>
  <c r="B69" i="8"/>
  <c r="F74" i="8" l="1"/>
  <c r="F69" i="8"/>
  <c r="F70" i="8" s="1"/>
  <c r="F71" i="8" s="1"/>
  <c r="E74" i="8"/>
  <c r="E69" i="8"/>
  <c r="F78" i="8"/>
  <c r="H62" i="8"/>
  <c r="H48" i="8"/>
  <c r="H57" i="8" s="1"/>
  <c r="H59" i="8"/>
  <c r="H60" i="8"/>
  <c r="H61" i="8"/>
  <c r="I47" i="8"/>
  <c r="G79" i="8"/>
  <c r="G64" i="8"/>
  <c r="G67" i="8" s="1"/>
  <c r="G78" i="8"/>
  <c r="G58" i="8"/>
  <c r="B70" i="8"/>
  <c r="B71" i="8"/>
  <c r="G69" i="8" l="1"/>
  <c r="G70" i="8" s="1"/>
  <c r="G71" i="8" s="1"/>
  <c r="G74" i="8"/>
  <c r="I61" i="8"/>
  <c r="J47" i="8"/>
  <c r="I62" i="8"/>
  <c r="I59" i="8"/>
  <c r="I60" i="8"/>
  <c r="I48" i="8"/>
  <c r="I57" i="8" s="1"/>
  <c r="H58" i="8"/>
  <c r="H64" i="8"/>
  <c r="H67" i="8" s="1"/>
  <c r="H79" i="8"/>
  <c r="H78" i="8"/>
  <c r="E70" i="8"/>
  <c r="E71" i="8" s="1"/>
  <c r="B77" i="8"/>
  <c r="B82" i="8" s="1"/>
  <c r="H74" i="8" l="1"/>
  <c r="H69" i="8"/>
  <c r="I79" i="8"/>
  <c r="I58" i="8"/>
  <c r="I78" i="8" s="1"/>
  <c r="J61" i="8"/>
  <c r="K47" i="8"/>
  <c r="J48" i="8"/>
  <c r="J57" i="8" s="1"/>
  <c r="J79" i="8" s="1"/>
  <c r="J62" i="8"/>
  <c r="J59" i="8"/>
  <c r="J60" i="8"/>
  <c r="B83" i="8"/>
  <c r="B87" i="8"/>
  <c r="C77" i="8"/>
  <c r="C82" i="8" s="1"/>
  <c r="C85" i="8" s="1"/>
  <c r="J58" i="8" l="1"/>
  <c r="J78" i="8" s="1"/>
  <c r="L47" i="8"/>
  <c r="K62" i="8"/>
  <c r="K59" i="8"/>
  <c r="K60" i="8"/>
  <c r="K48" i="8"/>
  <c r="K57" i="8" s="1"/>
  <c r="K61" i="8"/>
  <c r="J64" i="8"/>
  <c r="J67" i="8" s="1"/>
  <c r="J74" i="8" s="1"/>
  <c r="I64" i="8"/>
  <c r="I67" i="8" s="1"/>
  <c r="H70" i="8"/>
  <c r="H71" i="8" s="1"/>
  <c r="D77" i="8"/>
  <c r="C87" i="8"/>
  <c r="C83" i="8"/>
  <c r="C88" i="8" s="1"/>
  <c r="B88" i="8"/>
  <c r="B85" i="8"/>
  <c r="B86" i="8" s="1"/>
  <c r="J69" i="8" l="1"/>
  <c r="K79" i="8"/>
  <c r="K58" i="8"/>
  <c r="K78" i="8" s="1"/>
  <c r="L60" i="8"/>
  <c r="L61" i="8"/>
  <c r="M47" i="8"/>
  <c r="L62" i="8"/>
  <c r="L48" i="8"/>
  <c r="L57" i="8" s="1"/>
  <c r="L59" i="8"/>
  <c r="L58" i="8" s="1"/>
  <c r="I74" i="8"/>
  <c r="I69" i="8"/>
  <c r="D82" i="8"/>
  <c r="E77" i="8"/>
  <c r="J70" i="8"/>
  <c r="J71" i="8"/>
  <c r="C86" i="8"/>
  <c r="C89" i="8" s="1"/>
  <c r="K64" i="8" l="1"/>
  <c r="K67" i="8" s="1"/>
  <c r="L79" i="8"/>
  <c r="L64" i="8"/>
  <c r="L67" i="8" s="1"/>
  <c r="L78" i="8"/>
  <c r="M62" i="8"/>
  <c r="M48" i="8"/>
  <c r="M57" i="8" s="1"/>
  <c r="M59" i="8"/>
  <c r="M60" i="8"/>
  <c r="M61" i="8"/>
  <c r="N47" i="8"/>
  <c r="I70" i="8"/>
  <c r="I71" i="8"/>
  <c r="B89" i="8"/>
  <c r="E82" i="8"/>
  <c r="E85" i="8" s="1"/>
  <c r="F77" i="8"/>
  <c r="D85" i="8"/>
  <c r="D86" i="8" s="1"/>
  <c r="D89" i="8" s="1"/>
  <c r="E87" i="8"/>
  <c r="E83" i="8"/>
  <c r="D83" i="8"/>
  <c r="D88" i="8" s="1"/>
  <c r="D87" i="8"/>
  <c r="O47" i="8" l="1"/>
  <c r="N61" i="8"/>
  <c r="N48" i="8"/>
  <c r="N57" i="8" s="1"/>
  <c r="N62" i="8"/>
  <c r="N59" i="8"/>
  <c r="N60" i="8"/>
  <c r="L69" i="8"/>
  <c r="L74" i="8"/>
  <c r="M58" i="8"/>
  <c r="M64" i="8"/>
  <c r="M67" i="8" s="1"/>
  <c r="M79" i="8"/>
  <c r="M78" i="8"/>
  <c r="E86" i="8"/>
  <c r="E89" i="8" s="1"/>
  <c r="K74" i="8"/>
  <c r="K69" i="8"/>
  <c r="E88" i="8"/>
  <c r="F82" i="8"/>
  <c r="G77" i="8"/>
  <c r="H77" i="8" s="1"/>
  <c r="H82" i="8" s="1"/>
  <c r="H85" i="8" s="1"/>
  <c r="K70" i="8" l="1"/>
  <c r="K71" i="8"/>
  <c r="M69" i="8"/>
  <c r="M74" i="8"/>
  <c r="L70" i="8"/>
  <c r="L71" i="8"/>
  <c r="N58" i="8"/>
  <c r="N64" i="8"/>
  <c r="N67" i="8" s="1"/>
  <c r="N79" i="8"/>
  <c r="N78" i="8"/>
  <c r="P47" i="8"/>
  <c r="O62" i="8"/>
  <c r="O59" i="8"/>
  <c r="O60" i="8"/>
  <c r="O48" i="8"/>
  <c r="O57" i="8" s="1"/>
  <c r="O79" i="8" s="1"/>
  <c r="O61" i="8"/>
  <c r="I77" i="8"/>
  <c r="F85" i="8"/>
  <c r="F86" i="8" s="1"/>
  <c r="F89" i="8" s="1"/>
  <c r="F87" i="8"/>
  <c r="F83" i="8"/>
  <c r="F88" i="8" s="1"/>
  <c r="G82" i="8"/>
  <c r="G85" i="8" s="1"/>
  <c r="G86" i="8" s="1"/>
  <c r="G89" i="8" s="1"/>
  <c r="G87" i="8" l="1"/>
  <c r="M70" i="8"/>
  <c r="M71" i="8"/>
  <c r="N74" i="8"/>
  <c r="N69" i="8"/>
  <c r="N70" i="8" s="1"/>
  <c r="N71" i="8" s="1"/>
  <c r="P60" i="8"/>
  <c r="P61" i="8"/>
  <c r="Q47" i="8"/>
  <c r="P59" i="8"/>
  <c r="P62" i="8"/>
  <c r="P48" i="8"/>
  <c r="P57" i="8" s="1"/>
  <c r="O58" i="8"/>
  <c r="H83" i="8"/>
  <c r="H86" i="8"/>
  <c r="H89" i="8" s="1"/>
  <c r="G83" i="8"/>
  <c r="G88" i="8" s="1"/>
  <c r="H87" i="8"/>
  <c r="I82" i="8"/>
  <c r="I85" i="8" s="1"/>
  <c r="I86" i="8" s="1"/>
  <c r="I89" i="8" s="1"/>
  <c r="J77" i="8"/>
  <c r="O64" i="8" l="1"/>
  <c r="O67" i="8" s="1"/>
  <c r="O78" i="8"/>
  <c r="Q59" i="8"/>
  <c r="Q48" i="8"/>
  <c r="Q57" i="8" s="1"/>
  <c r="Q79" i="8" s="1"/>
  <c r="Q61" i="8"/>
  <c r="R47" i="8"/>
  <c r="Q62" i="8"/>
  <c r="Q60" i="8"/>
  <c r="P79" i="8"/>
  <c r="P58" i="8"/>
  <c r="P64" i="8" s="1"/>
  <c r="P67" i="8" s="1"/>
  <c r="I87" i="8"/>
  <c r="J82" i="8"/>
  <c r="K77" i="8"/>
  <c r="K82" i="8" s="1"/>
  <c r="I83" i="8"/>
  <c r="I88" i="8" s="1"/>
  <c r="H88" i="8"/>
  <c r="P69" i="8" l="1"/>
  <c r="P74" i="8"/>
  <c r="L77" i="8"/>
  <c r="M77" i="8" s="1"/>
  <c r="P78" i="8"/>
  <c r="Q58" i="8"/>
  <c r="Q78" i="8" s="1"/>
  <c r="R62" i="8"/>
  <c r="R59" i="8"/>
  <c r="R60" i="8"/>
  <c r="B29" i="8" s="1"/>
  <c r="R61" i="8"/>
  <c r="B32" i="8" s="1"/>
  <c r="R48" i="8"/>
  <c r="R57" i="8" s="1"/>
  <c r="S47" i="8"/>
  <c r="Q64" i="8"/>
  <c r="Q67" i="8" s="1"/>
  <c r="Q69" i="8" s="1"/>
  <c r="O69" i="8"/>
  <c r="O70" i="8" s="1"/>
  <c r="O71" i="8" s="1"/>
  <c r="O74" i="8"/>
  <c r="K85" i="8"/>
  <c r="K87" i="8"/>
  <c r="K83" i="8"/>
  <c r="L82" i="8"/>
  <c r="J85" i="8"/>
  <c r="J86" i="8" s="1"/>
  <c r="J89" i="8" s="1"/>
  <c r="J83" i="8"/>
  <c r="J88" i="8" s="1"/>
  <c r="J87" i="8"/>
  <c r="Q74" i="8" l="1"/>
  <c r="R79" i="8"/>
  <c r="S59" i="8"/>
  <c r="T47" i="8"/>
  <c r="S62" i="8"/>
  <c r="S60" i="8"/>
  <c r="S48" i="8"/>
  <c r="S57" i="8" s="1"/>
  <c r="S61" i="8"/>
  <c r="R58" i="8"/>
  <c r="B26" i="8" s="1"/>
  <c r="P70" i="8"/>
  <c r="P71" i="8" s="1"/>
  <c r="M82" i="8"/>
  <c r="N77" i="8"/>
  <c r="N82" i="8" s="1"/>
  <c r="O77" i="8"/>
  <c r="O82" i="8" s="1"/>
  <c r="L85" i="8"/>
  <c r="L87" i="8"/>
  <c r="L83" i="8"/>
  <c r="L88" i="8" s="1"/>
  <c r="K86" i="8"/>
  <c r="K89" i="8" s="1"/>
  <c r="Q70" i="8"/>
  <c r="K88" i="8"/>
  <c r="S79" i="8" l="1"/>
  <c r="R78" i="8"/>
  <c r="R64" i="8"/>
  <c r="R67" i="8" s="1"/>
  <c r="T62" i="8"/>
  <c r="U47" i="8"/>
  <c r="T48" i="8"/>
  <c r="T57" i="8" s="1"/>
  <c r="T79" i="8" s="1"/>
  <c r="T59" i="8"/>
  <c r="T60" i="8"/>
  <c r="T61" i="8"/>
  <c r="S58" i="8"/>
  <c r="S78" i="8" s="1"/>
  <c r="L86" i="8"/>
  <c r="L89" i="8" s="1"/>
  <c r="N85" i="8"/>
  <c r="N87" i="8"/>
  <c r="N83" i="8"/>
  <c r="M85" i="8"/>
  <c r="M87" i="8"/>
  <c r="M83" i="8"/>
  <c r="M88" i="8" s="1"/>
  <c r="O85" i="8"/>
  <c r="O83" i="8"/>
  <c r="O88" i="8" s="1"/>
  <c r="O87" i="8"/>
  <c r="P77" i="8"/>
  <c r="P82" i="8" s="1"/>
  <c r="Q71" i="8"/>
  <c r="T58" i="8" l="1"/>
  <c r="U62" i="8"/>
  <c r="U59" i="8"/>
  <c r="V47" i="8"/>
  <c r="U60" i="8"/>
  <c r="U48" i="8"/>
  <c r="U57" i="8" s="1"/>
  <c r="U61" i="8"/>
  <c r="R74" i="8"/>
  <c r="R69" i="8"/>
  <c r="R70" i="8" s="1"/>
  <c r="R71" i="8" s="1"/>
  <c r="S64" i="8"/>
  <c r="S67" i="8" s="1"/>
  <c r="M86" i="8"/>
  <c r="M89" i="8" s="1"/>
  <c r="P85" i="8"/>
  <c r="P83" i="8"/>
  <c r="P88" i="8" s="1"/>
  <c r="P87" i="8"/>
  <c r="Q77" i="8"/>
  <c r="Q82" i="8" s="1"/>
  <c r="N88" i="8"/>
  <c r="S74" i="8" l="1"/>
  <c r="S69" i="8"/>
  <c r="S70" i="8" s="1"/>
  <c r="S71" i="8" s="1"/>
  <c r="N86" i="8"/>
  <c r="U79" i="8"/>
  <c r="V62" i="8"/>
  <c r="V59" i="8"/>
  <c r="V48" i="8"/>
  <c r="V57" i="8" s="1"/>
  <c r="V60" i="8"/>
  <c r="W47" i="8"/>
  <c r="V61" i="8"/>
  <c r="U58" i="8"/>
  <c r="U78" i="8" s="1"/>
  <c r="T78" i="8"/>
  <c r="T64" i="8"/>
  <c r="T67" i="8" s="1"/>
  <c r="Q85" i="8"/>
  <c r="Q87" i="8"/>
  <c r="Q83" i="8"/>
  <c r="Q88" i="8" s="1"/>
  <c r="R77" i="8"/>
  <c r="W59" i="8" l="1"/>
  <c r="W60" i="8"/>
  <c r="W48" i="8"/>
  <c r="W57" i="8" s="1"/>
  <c r="W61" i="8"/>
  <c r="W62" i="8"/>
  <c r="V58" i="8"/>
  <c r="U64" i="8"/>
  <c r="U67" i="8" s="1"/>
  <c r="N89" i="8"/>
  <c r="O86" i="8"/>
  <c r="V78" i="8"/>
  <c r="V79" i="8"/>
  <c r="V64" i="8"/>
  <c r="V67" i="8" s="1"/>
  <c r="T69" i="8"/>
  <c r="T74" i="8"/>
  <c r="R82" i="8"/>
  <c r="S77" i="8"/>
  <c r="S82" i="8" s="1"/>
  <c r="V74" i="8" l="1"/>
  <c r="V69" i="8"/>
  <c r="O89" i="8"/>
  <c r="P86" i="8"/>
  <c r="U69" i="8"/>
  <c r="U74" i="8"/>
  <c r="W79" i="8"/>
  <c r="T70" i="8"/>
  <c r="T77" i="8" s="1"/>
  <c r="W58" i="8"/>
  <c r="W78" i="8" s="1"/>
  <c r="S85" i="8"/>
  <c r="S83" i="8"/>
  <c r="S87" i="8"/>
  <c r="R85" i="8"/>
  <c r="R87" i="8"/>
  <c r="R83" i="8"/>
  <c r="R88" i="8" s="1"/>
  <c r="T71" i="8" l="1"/>
  <c r="W64" i="8"/>
  <c r="W67" i="8" s="1"/>
  <c r="P89" i="8"/>
  <c r="Q86" i="8"/>
  <c r="Q89" i="8" s="1"/>
  <c r="R86" i="8"/>
  <c r="S86" i="8" s="1"/>
  <c r="S89" i="8" s="1"/>
  <c r="U70" i="8"/>
  <c r="U77" i="8" s="1"/>
  <c r="V70" i="8"/>
  <c r="V71" i="8" s="1"/>
  <c r="S88" i="8"/>
  <c r="T82" i="8"/>
  <c r="G28" i="8"/>
  <c r="U71" i="8" l="1"/>
  <c r="R89" i="8"/>
  <c r="W69" i="8"/>
  <c r="W74" i="8"/>
  <c r="U82" i="8"/>
  <c r="V77" i="8"/>
  <c r="V82" i="8" s="1"/>
  <c r="T85" i="8"/>
  <c r="T86" i="8" s="1"/>
  <c r="T89" i="8" s="1"/>
  <c r="T83" i="8"/>
  <c r="T88" i="8" s="1"/>
  <c r="T87" i="8"/>
  <c r="W70" i="8" l="1"/>
  <c r="W77" i="8" s="1"/>
  <c r="W82" i="8" s="1"/>
  <c r="W71" i="8"/>
  <c r="U85" i="8"/>
  <c r="U86" i="8" s="1"/>
  <c r="U89" i="8" s="1"/>
  <c r="U83" i="8"/>
  <c r="U88" i="8" s="1"/>
  <c r="U87" i="8"/>
  <c r="W85" i="8"/>
  <c r="W83" i="8"/>
  <c r="W87" i="8"/>
  <c r="V85" i="8"/>
  <c r="V86" i="8" s="1"/>
  <c r="V89" i="8" s="1"/>
  <c r="V87" i="8"/>
  <c r="V83" i="8"/>
  <c r="V88" i="8" s="1"/>
  <c r="W86" i="8" l="1"/>
  <c r="W89" i="8" s="1"/>
  <c r="G27" i="8" s="1"/>
  <c r="W88" i="8"/>
  <c r="G26"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<sst xmlns="http://schemas.openxmlformats.org/spreadsheetml/2006/main" count="1110" uniqueCount="550">
  <si>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</si>
  <si>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</si>
  <si>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</si>
  <si>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</si>
  <si>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</si>
  <si>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</si>
  <si>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</si>
  <si>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</si>
  <si>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</si>
  <si>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</si>
  <si>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</si>
  <si>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</si>
  <si>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</si>
  <si>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</si>
  <si>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</si>
  <si>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</si>
  <si>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</si>
  <si>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</si>
  <si>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</si>
  <si>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</si>
  <si>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</si>
  <si>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</si>
  <si>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</si>
  <si>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</si>
  <si>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</si>
  <si>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</si>
  <si>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</si>
  <si>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</si>
  <si>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</si>
  <si>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</si>
  <si>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</si>
  <si>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</si>
  <si>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</si>
  <si>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</si>
  <si>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</si>
  <si>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</si>
  <si>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</si>
  <si>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</si>
  <si>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</si>
  <si>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</si>
  <si>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</si>
  <si>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</si>
  <si>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</si>
  <si>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</si>
  <si>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</si>
  <si>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</si>
  <si>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</si>
  <si>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</si>
  <si>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</si>
  <si>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</si>
  <si>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</si>
  <si>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</si>
  <si>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</si>
  <si>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</si>
  <si>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</si>
  <si>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</si>
  <si>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</si>
  <si>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</si>
  <si>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</si>
  <si>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</si>
  <si>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</si>
  <si>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</si>
  <si>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</si>
  <si>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</si>
  <si>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</si>
  <si>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</si>
  <si>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</si>
  <si>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</si>
  <si>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</si>
  <si>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</si>
  <si>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</si>
  <si>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</si>
  <si>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</si>
  <si>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</si>
  <si>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</si>
  <si>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</si>
  <si>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</si>
  <si>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</si>
  <si>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</si>
  <si>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</si>
  <si>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</si>
  <si>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</si>
  <si>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</si>
  <si>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</si>
  <si>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</si>
  <si>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</si>
  <si>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</si>
  <si>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</si>
  <si>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</si>
  <si>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</si>
  <si>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</si>
  <si>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</si>
  <si>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</si>
  <si>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</si>
  <si>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</si>
  <si>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</si>
  <si>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</si>
  <si>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</si>
  <si>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</si>
  <si>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</si>
  <si>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</si>
  <si>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</si>
  <si>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</si>
  <si>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</si>
  <si>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</si>
  <si>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</si>
  <si>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</si>
  <si>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</si>
  <si>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</si>
  <si>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</si>
  <si>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</si>
  <si>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</si>
  <si>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</si>
  <si>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</si>
  <si>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</si>
  <si>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</si>
  <si>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</si>
  <si>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</si>
  <si>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</si>
  <si>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</si>
  <si>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</si>
  <si>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</si>
  <si>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</si>
  <si>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</si>
  <si>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</si>
  <si>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</si>
  <si>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</si>
  <si>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</si>
  <si>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</si>
  <si>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</si>
  <si>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</si>
  <si>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</si>
  <si>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</si>
  <si>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</si>
  <si>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</si>
  <si>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</si>
  <si>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</si>
  <si>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</si>
  <si>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</si>
  <si>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</si>
  <si>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</si>
  <si>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</si>
  <si>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</si>
  <si>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</si>
  <si>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</si>
  <si>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</si>
  <si>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</si>
  <si>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</si>
  <si>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</si>
  <si>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</si>
  <si>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</si>
  <si>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</si>
  <si>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</si>
  <si>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</si>
  <si>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</si>
  <si>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</si>
  <si>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</si>
  <si>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</si>
  <si>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</si>
  <si>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</si>
  <si>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</si>
  <si>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</si>
  <si>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</si>
  <si>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</si>
  <si>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</si>
  <si>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</si>
  <si>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</si>
  <si>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</si>
  <si>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</si>
  <si>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</si>
  <si>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</si>
  <si>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</si>
  <si>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</si>
  <si>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</si>
  <si>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</si>
  <si>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</si>
  <si>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</si>
  <si>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</si>
  <si>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</si>
  <si>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</si>
  <si>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</si>
  <si>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</si>
  <si>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</si>
  <si>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</si>
  <si>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</si>
  <si>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</si>
  <si>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</si>
  <si>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</si>
  <si>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</si>
  <si>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</si>
  <si>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</si>
  <si>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</si>
  <si>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</si>
  <si>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</si>
  <si>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</si>
  <si>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</si>
  <si>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</si>
  <si>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</si>
  <si>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</si>
  <si>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</si>
  <si>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</si>
  <si>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</si>
  <si>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</si>
  <si>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</si>
  <si>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</si>
  <si>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</si>
  <si>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</si>
  <si>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</si>
  <si>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</si>
  <si>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</si>
  <si>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</si>
  <si>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</si>
  <si>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</si>
  <si>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</si>
  <si>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</si>
  <si>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</si>
  <si>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</si>
  <si>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</si>
  <si>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</si>
  <si>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</si>
  <si>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</si>
  <si>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</si>
  <si>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</si>
  <si>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</si>
  <si>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</si>
  <si>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</si>
  <si>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</si>
  <si>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</si>
  <si>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</si>
  <si>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</si>
  <si>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</si>
  <si>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</si>
  <si>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</si>
  <si>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</si>
  <si>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</si>
  <si>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</si>
  <si>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</si>
  <si>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</si>
  <si>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</si>
  <si>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</si>
  <si>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</si>
  <si>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</si>
  <si>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</si>
  <si>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</si>
  <si>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</si>
  <si>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</si>
  <si>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</si>
  <si>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</si>
  <si>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</si>
  <si>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</si>
  <si>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</si>
  <si>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</si>
  <si>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</si>
  <si>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</si>
  <si>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</si>
  <si>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</si>
  <si>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</si>
  <si>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</si>
  <si>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</si>
  <si>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</si>
  <si>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</si>
  <si>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</si>
  <si>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</si>
  <si>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</si>
  <si>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</si>
  <si>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</si>
  <si>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</si>
  <si>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</si>
  <si>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</si>
  <si>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</si>
  <si>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</si>
  <si>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</si>
  <si>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</si>
  <si>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</si>
  <si>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</si>
  <si>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</si>
  <si>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</si>
  <si>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</si>
  <si>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</si>
  <si>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</si>
  <si>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</si>
  <si>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</si>
  <si>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</si>
  <si>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</si>
  <si>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</si>
  <si>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</si>
  <si>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</si>
  <si>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</si>
  <si>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</si>
  <si>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</si>
  <si>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</si>
  <si>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</si>
  <si>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</si>
  <si>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</si>
  <si>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</si>
  <si>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</si>
  <si>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</si>
  <si>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</si>
  <si>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</si>
  <si>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</si>
  <si>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</si>
  <si>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</si>
  <si>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</si>
  <si>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</si>
  <si>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</si>
  <si>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</si>
  <si>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</si>
  <si>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</si>
  <si>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</si>
  <si>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</si>
  <si>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</si>
  <si>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</si>
  <si>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</si>
  <si>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</si>
  <si>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</si>
  <si>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</si>
  <si>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</si>
  <si>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</si>
  <si>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</si>
  <si>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</si>
  <si>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</si>
  <si>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</si>
  <si>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</si>
  <si>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</si>
  <si>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</si>
  <si>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</si>
  <si>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</si>
  <si>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</si>
  <si>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</si>
  <si>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</si>
  <si>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</si>
  <si>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</si>
  <si>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</si>
  <si>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</si>
  <si>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</si>
  <si>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</si>
  <si>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</si>
  <si>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</si>
  <si>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</si>
  <si>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</si>
  <si>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</si>
  <si>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</si>
  <si>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</si>
  <si>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</si>
  <si>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</si>
  <si>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</si>
  <si>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</si>
  <si>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</si>
  <si>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</si>
  <si>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</si>
  <si>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</si>
  <si>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</si>
  <si>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</si>
  <si>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</si>
  <si>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</si>
  <si>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</si>
  <si>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</si>
  <si>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</si>
  <si>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</si>
  <si>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</si>
  <si>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</si>
  <si>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</si>
  <si>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</si>
  <si>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</si>
  <si>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</si>
  <si>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</si>
  <si>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</si>
  <si>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</si>
  <si>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</si>
  <si>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</si>
  <si>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</si>
  <si>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</si>
  <si>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</si>
  <si>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</si>
  <si>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</si>
  <si>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</si>
  <si>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</si>
  <si>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</si>
  <si>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</si>
  <si>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</si>
  <si>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</si>
  <si>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</si>
  <si>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</si>
  <si>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</si>
  <si>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</si>
  <si>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</si>
  <si>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</si>
  <si>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</si>
  <si>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</si>
  <si>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</si>
  <si>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</si>
  <si>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</si>
  <si>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</si>
  <si>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</si>
  <si>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</si>
  <si>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</si>
  <si>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</si>
  <si>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</si>
  <si>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</si>
  <si>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</si>
  <si>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</si>
  <si>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</si>
  <si>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</si>
  <si>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</si>
  <si>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</si>
  <si>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</si>
  <si>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</si>
  <si>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</si>
  <si>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</si>
  <si>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</si>
  <si>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</si>
  <si>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</si>
  <si>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</si>
  <si>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</si>
  <si>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</si>
  <si>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</si>
  <si>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</si>
  <si>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</si>
  <si>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</si>
  <si>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</si>
  <si>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</si>
  <si>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</si>
  <si>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</si>
  <si>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</si>
  <si>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</si>
  <si>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</si>
  <si>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</si>
  <si>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</si>
  <si>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</si>
  <si>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</si>
  <si>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</si>
  <si>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</si>
  <si>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</si>
  <si>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</si>
  <si>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</si>
  <si>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</si>
  <si>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</si>
  <si>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</si>
  <si>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</si>
  <si>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</si>
  <si>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</si>
  <si>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</si>
  <si>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</si>
  <si>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</si>
  <si>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</si>
  <si>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</si>
  <si>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</si>
  <si>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</si>
  <si>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</si>
  <si>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</si>
  <si>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</si>
  <si>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</si>
  <si>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</si>
  <si>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</si>
  <si>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</si>
  <si>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</si>
  <si>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</si>
  <si>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</si>
  <si>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</si>
  <si>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</si>
  <si>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</si>
  <si>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</si>
  <si>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</si>
  <si>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</si>
  <si>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</si>
  <si>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</si>
  <si>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</si>
  <si>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</si>
  <si>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</si>
  <si>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</si>
  <si>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</si>
  <si>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</si>
  <si>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</si>
  <si>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</si>
  <si>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</si>
  <si>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</si>
  <si>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</si>
  <si>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</si>
  <si>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</si>
  <si>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</si>
  <si>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</si>
  <si>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</si>
  <si>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</si>
  <si>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</si>
  <si>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</si>
  <si>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</si>
  <si>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</si>
  <si>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</si>
  <si>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</si>
  <si>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</si>
  <si>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</si>
  <si>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</si>
  <si>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</si>
  <si>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</si>
  <si>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</si>
  <si>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</si>
  <si>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</si>
  <si>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</si>
  <si>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</si>
  <si>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</si>
  <si>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</si>
  <si>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</si>
  <si>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</si>
  <si>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</si>
  <si>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</si>
  <si>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</si>
  <si>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</si>
  <si>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</si>
  <si>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</si>
  <si>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</si>
  <si>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</si>
  <si>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</si>
  <si>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</si>
  <si>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</si>
  <si>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</si>
  <si>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</si>
  <si>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</si>
  <si>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</si>
  <si>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</si>
  <si>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</si>
  <si>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</si>
  <si>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</si>
  <si>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</si>
  <si>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</si>
  <si>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</si>
  <si>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Экскаватора-погрузчика ELAZ-BL880 или эквивалент - 2 шт.</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</si>
  <si>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</si>
  <si>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</si>
  <si>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</si>
  <si>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</si>
  <si>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</si>
  <si>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</si>
  <si>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</si>
  <si>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</si>
  <si>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</si>
  <si>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</si>
  <si>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</si>
  <si>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</si>
  <si>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</si>
  <si>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</si>
  <si>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</si>
  <si>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</si>
  <si>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</si>
  <si>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</si>
  <si>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</si>
  <si>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</si>
  <si>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8,39 млн руб с НДС</t>
  </si>
  <si>
    <t>6,99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</si>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</sst>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2644798.1974833589</c:v>
                </c:pt>
                <c:pt idx="3">
                  <c:v>4462350.8171699001</c:v>
                </c:pt>
                <c:pt idx="4">
                  <c:v>6450116.2247552276</c:v>
                </c:pt>
                <c:pt idx="5">
                  <c:v>8625049.5096960831</c:v>
                </c:pt>
                <c:pt idx="6">
                  <c:v>11005818.394804668</c:v>
                </c:pt>
                <c:pt idx="7">
                  <c:v>13612978.307381827</c:v>
                </c:pt>
                <c:pt idx="8">
                  <c:v>16469165.526879491</c:v>
                </c:pt>
                <c:pt idx="9">
                  <c:v>19599310.290974412</c:v>
                </c:pt>
                <c:pt idx="10">
                  <c:v>23030871.939160418</c:v>
                </c:pt>
                <c:pt idx="11">
                  <c:v>26794098.390971206</c:v>
                </c:pt>
                <c:pt idx="12">
                  <c:v>30922312.496928975</c:v>
                </c:pt>
                <c:pt idx="13">
                  <c:v>35452228.066707537</c:v>
                </c:pt>
                <c:pt idx="14">
                  <c:v>40424298.673492491</c:v>
                </c:pt>
                <c:pt idx="15">
                  <c:v>45883102.65909107</c:v>
                </c:pt>
                <c:pt idx="16">
                  <c:v>51877768.124282755</c:v>
                </c:pt>
              </c:numCache>
            </c:numRef>
          </c:val>
          <c:smooth val="0"/>
          <c:extLst>
            <c:ext xmlns:c16="http://schemas.microsoft.com/office/drawing/2014/chart" uri="{C3380CC4-5D6E-409C-BE32-E72D297353CC}">
              <c16:uniqueId val="{00000000-8EB9-4FB5-A4FA-C9D6146CC74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1475595.5244324347</c:v>
                </c:pt>
                <c:pt idx="3">
                  <c:v>1423410.3059648692</c:v>
                </c:pt>
                <c:pt idx="4">
                  <c:v>1377621.1382970011</c:v>
                </c:pt>
                <c:pt idx="5">
                  <c:v>1333927.3151074529</c:v>
                </c:pt>
                <c:pt idx="6">
                  <c:v>1292185.9677110144</c:v>
                </c:pt>
                <c:pt idx="7">
                  <c:v>1252267.2099917771</c:v>
                </c:pt>
                <c:pt idx="8">
                  <c:v>1214052.7781791801</c:v>
                </c:pt>
                <c:pt idx="9">
                  <c:v>1177434.8216325694</c:v>
                </c:pt>
                <c:pt idx="10">
                  <c:v>1142314.8274982504</c:v>
                </c:pt>
                <c:pt idx="11">
                  <c:v>1108602.6640634804</c:v>
                </c:pt>
                <c:pt idx="12">
                  <c:v>1076215.7293673179</c:v>
                </c:pt>
                <c:pt idx="13">
                  <c:v>1045078.1931646053</c:v>
                </c:pt>
                <c:pt idx="14">
                  <c:v>1015120.3216995002</c:v>
                </c:pt>
                <c:pt idx="15">
                  <c:v>986277.87594906043</c:v>
                </c:pt>
                <c:pt idx="16">
                  <c:v>958491.57506344165</c:v>
                </c:pt>
              </c:numCache>
            </c:numRef>
          </c:val>
          <c:smooth val="0"/>
          <c:extLst>
            <c:ext xmlns:c16="http://schemas.microsoft.com/office/drawing/2014/chart" uri="{C3380CC4-5D6E-409C-BE32-E72D297353CC}">
              <c16:uniqueId val="{00000001-8EB9-4FB5-A4FA-C9D6146CC74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Экскаватора-погрузчика ELAZ-BL880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28.801352473809064</v>
      </c>
      <c r="D24" s="196">
        <v>16.782</v>
      </c>
      <c r="E24" s="196">
        <v>16.782</v>
      </c>
      <c r="F24" s="197">
        <v>16.782</v>
      </c>
      <c r="G24" s="196">
        <v>0</v>
      </c>
      <c r="H24" s="196">
        <v>0</v>
      </c>
      <c r="I24" s="196">
        <v>0</v>
      </c>
      <c r="J24" s="196">
        <v>16.782</v>
      </c>
      <c r="K24" s="196">
        <v>4</v>
      </c>
      <c r="L24" s="196">
        <v>0</v>
      </c>
      <c r="M24" s="196">
        <v>0</v>
      </c>
      <c r="N24" s="196">
        <v>0</v>
      </c>
      <c r="O24" s="196">
        <v>0</v>
      </c>
      <c r="P24" s="196">
        <v>9.0931672709999987</v>
      </c>
      <c r="Q24" s="196">
        <v>4</v>
      </c>
      <c r="R24" s="196">
        <v>0</v>
      </c>
      <c r="S24" s="196">
        <v>0</v>
      </c>
      <c r="T24" s="196">
        <v>0</v>
      </c>
      <c r="U24" s="196">
        <v>0</v>
      </c>
      <c r="V24" s="196">
        <v>0</v>
      </c>
      <c r="W24" s="196">
        <v>0</v>
      </c>
      <c r="X24" s="196">
        <v>19.708185202809066</v>
      </c>
      <c r="Y24" s="196">
        <v>4</v>
      </c>
      <c r="Z24" s="196">
        <v>0</v>
      </c>
      <c r="AA24" s="196">
        <v>0</v>
      </c>
      <c r="AB24" s="196">
        <v>0</v>
      </c>
      <c r="AC24" s="196">
        <v>0</v>
      </c>
      <c r="AD24" s="196">
        <v>0</v>
      </c>
      <c r="AE24" s="198">
        <v>0</v>
      </c>
      <c r="AF24" s="199">
        <v>28.801352473809064</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28.801352473809064</v>
      </c>
      <c r="D27" s="26">
        <v>16.782</v>
      </c>
      <c r="E27" s="26">
        <v>16.782</v>
      </c>
      <c r="F27" s="203">
        <v>16.782</v>
      </c>
      <c r="G27" s="26">
        <v>0</v>
      </c>
      <c r="H27" s="26">
        <v>0</v>
      </c>
      <c r="I27" s="26">
        <v>0</v>
      </c>
      <c r="J27" s="26">
        <v>16.782</v>
      </c>
      <c r="K27" s="26">
        <v>4</v>
      </c>
      <c r="L27" s="26">
        <v>0</v>
      </c>
      <c r="M27" s="26">
        <v>0</v>
      </c>
      <c r="N27" s="26">
        <v>0</v>
      </c>
      <c r="O27" s="26">
        <v>0</v>
      </c>
      <c r="P27" s="26">
        <v>9.0931672709999987</v>
      </c>
      <c r="Q27" s="26">
        <v>4</v>
      </c>
      <c r="R27" s="26">
        <v>0</v>
      </c>
      <c r="S27" s="26">
        <v>0</v>
      </c>
      <c r="T27" s="26">
        <v>0</v>
      </c>
      <c r="U27" s="26">
        <v>0</v>
      </c>
      <c r="V27" s="26">
        <v>0</v>
      </c>
      <c r="W27" s="26">
        <v>0</v>
      </c>
      <c r="X27" s="200">
        <v>19.708185202809066</v>
      </c>
      <c r="Y27" s="200">
        <v>4</v>
      </c>
      <c r="Z27" s="26">
        <v>0</v>
      </c>
      <c r="AA27" s="26">
        <v>0</v>
      </c>
      <c r="AB27" s="26">
        <v>0</v>
      </c>
      <c r="AC27" s="26">
        <v>0</v>
      </c>
      <c r="AD27" s="26">
        <v>0</v>
      </c>
      <c r="AE27" s="204">
        <v>0</v>
      </c>
      <c r="AF27" s="205">
        <v>28.801352473809064</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37.986127061507553</v>
      </c>
      <c r="E30" s="200">
        <v>37.986127061507553</v>
      </c>
      <c r="F30" s="200">
        <v>37.986127061507553</v>
      </c>
      <c r="G30" s="200">
        <v>0</v>
      </c>
      <c r="H30" s="200">
        <v>0</v>
      </c>
      <c r="I30" s="200">
        <v>0</v>
      </c>
      <c r="J30" s="200">
        <v>13.985000000000001</v>
      </c>
      <c r="K30" s="200">
        <v>4</v>
      </c>
      <c r="L30" s="200">
        <v>0</v>
      </c>
      <c r="M30" s="200">
        <v>0</v>
      </c>
      <c r="N30" s="26">
        <v>0</v>
      </c>
      <c r="O30" s="200">
        <v>0</v>
      </c>
      <c r="P30" s="200">
        <v>7.5776393924999992</v>
      </c>
      <c r="Q30" s="200">
        <v>4</v>
      </c>
      <c r="R30" s="26">
        <v>0</v>
      </c>
      <c r="S30" s="200">
        <v>0</v>
      </c>
      <c r="T30" s="200">
        <v>0</v>
      </c>
      <c r="U30" s="200">
        <v>0</v>
      </c>
      <c r="V30" s="200">
        <v>0</v>
      </c>
      <c r="W30" s="200">
        <v>0</v>
      </c>
      <c r="X30" s="200">
        <v>16.423487669007553</v>
      </c>
      <c r="Y30" s="200">
        <v>4</v>
      </c>
      <c r="Z30" s="200">
        <v>0</v>
      </c>
      <c r="AA30" s="200">
        <v>0</v>
      </c>
      <c r="AB30" s="200">
        <v>0</v>
      </c>
      <c r="AC30" s="200">
        <v>0</v>
      </c>
      <c r="AD30" s="200">
        <v>0</v>
      </c>
      <c r="AE30" s="209">
        <v>0</v>
      </c>
      <c r="AF30" s="199">
        <v>24.001127061507553</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37.986127061507553</v>
      </c>
      <c r="E33" s="26">
        <v>37.986127061507553</v>
      </c>
      <c r="F33" s="26">
        <v>37.986127061507553</v>
      </c>
      <c r="G33" s="200">
        <v>0</v>
      </c>
      <c r="H33" s="26">
        <v>0</v>
      </c>
      <c r="I33" s="26">
        <v>0</v>
      </c>
      <c r="J33" s="200">
        <v>13.985000000000001</v>
      </c>
      <c r="K33" s="26">
        <v>4</v>
      </c>
      <c r="L33" s="26">
        <v>0</v>
      </c>
      <c r="M33" s="200">
        <v>0</v>
      </c>
      <c r="N33" s="200">
        <v>0</v>
      </c>
      <c r="O33" s="26">
        <v>0</v>
      </c>
      <c r="P33" s="200">
        <v>7.5776393924999992</v>
      </c>
      <c r="Q33" s="26">
        <v>4</v>
      </c>
      <c r="R33" s="200">
        <v>0</v>
      </c>
      <c r="S33" s="26">
        <v>0</v>
      </c>
      <c r="T33" s="200">
        <v>0</v>
      </c>
      <c r="U33" s="26">
        <v>0</v>
      </c>
      <c r="V33" s="200">
        <v>0</v>
      </c>
      <c r="W33" s="26">
        <v>0</v>
      </c>
      <c r="X33" s="26">
        <v>16.423487669007553</v>
      </c>
      <c r="Y33" s="200">
        <v>4</v>
      </c>
      <c r="Z33" s="200">
        <v>0</v>
      </c>
      <c r="AA33" s="26">
        <v>0</v>
      </c>
      <c r="AB33" s="26">
        <v>0</v>
      </c>
      <c r="AC33" s="26">
        <v>0</v>
      </c>
      <c r="AD33" s="200">
        <v>0</v>
      </c>
      <c r="AE33" s="204">
        <v>0</v>
      </c>
      <c r="AF33" s="199">
        <v>24.001127061507553</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2</v>
      </c>
      <c r="E44" s="215">
        <v>2</v>
      </c>
      <c r="F44" s="215">
        <v>2</v>
      </c>
      <c r="G44" s="215">
        <v>0</v>
      </c>
      <c r="H44" s="215">
        <v>0</v>
      </c>
      <c r="I44" s="215">
        <v>0</v>
      </c>
      <c r="J44" s="215">
        <v>0</v>
      </c>
      <c r="K44" s="215">
        <v>0</v>
      </c>
      <c r="L44" s="215">
        <v>0</v>
      </c>
      <c r="M44" s="215">
        <v>0</v>
      </c>
      <c r="N44" s="215">
        <v>0</v>
      </c>
      <c r="O44" s="215">
        <v>0</v>
      </c>
      <c r="P44" s="215">
        <v>1</v>
      </c>
      <c r="Q44" s="215">
        <v>4</v>
      </c>
      <c r="R44" s="215">
        <v>0</v>
      </c>
      <c r="S44" s="215">
        <v>0</v>
      </c>
      <c r="T44" s="215">
        <v>0</v>
      </c>
      <c r="U44" s="215">
        <v>0</v>
      </c>
      <c r="V44" s="215">
        <v>0</v>
      </c>
      <c r="W44" s="215">
        <v>0</v>
      </c>
      <c r="X44" s="215">
        <v>2</v>
      </c>
      <c r="Y44" s="215">
        <v>4</v>
      </c>
      <c r="Z44" s="215">
        <v>0</v>
      </c>
      <c r="AA44" s="215">
        <v>0</v>
      </c>
      <c r="AB44" s="215">
        <v>0</v>
      </c>
      <c r="AC44" s="215">
        <v>0</v>
      </c>
      <c r="AD44" s="215">
        <v>0</v>
      </c>
      <c r="AE44" s="216">
        <v>0</v>
      </c>
      <c r="AF44" s="205">
        <v>3</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2</v>
      </c>
      <c r="E54" s="200">
        <v>2</v>
      </c>
      <c r="F54" s="200">
        <v>2</v>
      </c>
      <c r="G54" s="200">
        <v>0</v>
      </c>
      <c r="H54" s="200">
        <v>0</v>
      </c>
      <c r="I54" s="200">
        <v>0</v>
      </c>
      <c r="J54" s="200">
        <v>0</v>
      </c>
      <c r="K54" s="200">
        <v>0</v>
      </c>
      <c r="L54" s="200">
        <v>0</v>
      </c>
      <c r="M54" s="200">
        <v>0</v>
      </c>
      <c r="N54" s="200">
        <v>0</v>
      </c>
      <c r="O54" s="200">
        <v>0</v>
      </c>
      <c r="P54" s="200">
        <v>1</v>
      </c>
      <c r="Q54" s="200">
        <v>4</v>
      </c>
      <c r="R54" s="200">
        <v>0</v>
      </c>
      <c r="S54" s="200">
        <v>0</v>
      </c>
      <c r="T54" s="200">
        <v>0</v>
      </c>
      <c r="U54" s="200">
        <v>0</v>
      </c>
      <c r="V54" s="200">
        <v>0</v>
      </c>
      <c r="W54" s="200">
        <v>0</v>
      </c>
      <c r="X54" s="200">
        <v>2</v>
      </c>
      <c r="Y54" s="200">
        <v>4</v>
      </c>
      <c r="Z54" s="200">
        <v>0</v>
      </c>
      <c r="AA54" s="200">
        <v>0</v>
      </c>
      <c r="AB54" s="200">
        <v>0</v>
      </c>
      <c r="AC54" s="200">
        <v>0</v>
      </c>
      <c r="AD54" s="200">
        <v>0</v>
      </c>
      <c r="AE54" s="200">
        <v>0</v>
      </c>
      <c r="AF54" s="200">
        <v>3</v>
      </c>
      <c r="AG54" s="200">
        <v>0</v>
      </c>
    </row>
    <row r="55" spans="1:33" s="7" customFormat="1" ht="35.25" customHeight="1" x14ac:dyDescent="0.25">
      <c r="A55" s="141" t="s">
        <v>21</v>
      </c>
      <c r="B55" s="208" t="s">
        <v>395</v>
      </c>
      <c r="C55" s="200">
        <v>0</v>
      </c>
      <c r="D55" s="200">
        <v>37.986127061507553</v>
      </c>
      <c r="E55" s="200">
        <v>37.986127061507553</v>
      </c>
      <c r="F55" s="200">
        <v>37.986127061507553</v>
      </c>
      <c r="G55" s="200">
        <v>0</v>
      </c>
      <c r="H55" s="200">
        <v>0</v>
      </c>
      <c r="I55" s="200">
        <v>0</v>
      </c>
      <c r="J55" s="200">
        <v>13.985000000000001</v>
      </c>
      <c r="K55" s="200">
        <v>4</v>
      </c>
      <c r="L55" s="200">
        <v>0</v>
      </c>
      <c r="M55" s="200">
        <v>0</v>
      </c>
      <c r="N55" s="200">
        <v>0</v>
      </c>
      <c r="O55" s="200">
        <v>0</v>
      </c>
      <c r="P55" s="200">
        <v>7.5776393924999992</v>
      </c>
      <c r="Q55" s="200">
        <v>4</v>
      </c>
      <c r="R55" s="200">
        <v>0</v>
      </c>
      <c r="S55" s="200">
        <v>0</v>
      </c>
      <c r="T55" s="200">
        <v>0</v>
      </c>
      <c r="U55" s="200">
        <v>0</v>
      </c>
      <c r="V55" s="200">
        <v>0</v>
      </c>
      <c r="W55" s="200">
        <v>0</v>
      </c>
      <c r="X55" s="200">
        <v>16.423487669007553</v>
      </c>
      <c r="Y55" s="200">
        <v>4</v>
      </c>
      <c r="Z55" s="200">
        <v>0</v>
      </c>
      <c r="AA55" s="200">
        <v>0</v>
      </c>
      <c r="AB55" s="200">
        <v>0</v>
      </c>
      <c r="AC55" s="200">
        <v>0</v>
      </c>
      <c r="AD55" s="200">
        <v>0</v>
      </c>
      <c r="AE55" s="200">
        <v>0</v>
      </c>
      <c r="AF55" s="200">
        <v>24.001127061507553</v>
      </c>
      <c r="AG55" s="200">
        <v>0</v>
      </c>
    </row>
    <row r="56" spans="1:33" x14ac:dyDescent="0.25">
      <c r="A56" s="146" t="s">
        <v>396</v>
      </c>
      <c r="B56" s="202" t="s">
        <v>397</v>
      </c>
      <c r="C56" s="26">
        <v>0</v>
      </c>
      <c r="D56" s="26">
        <v>37.986127061507553</v>
      </c>
      <c r="E56" s="26">
        <v>37.986127061507553</v>
      </c>
      <c r="F56" s="26">
        <v>37.986127061507553</v>
      </c>
      <c r="G56" s="26">
        <v>0</v>
      </c>
      <c r="H56" s="26">
        <v>0</v>
      </c>
      <c r="I56" s="26">
        <v>0</v>
      </c>
      <c r="J56" s="26">
        <v>13.985000000000001</v>
      </c>
      <c r="K56" s="26">
        <v>4</v>
      </c>
      <c r="L56" s="26">
        <v>0</v>
      </c>
      <c r="M56" s="26">
        <v>0</v>
      </c>
      <c r="N56" s="26">
        <v>0</v>
      </c>
      <c r="O56" s="26">
        <v>0</v>
      </c>
      <c r="P56" s="26">
        <v>7.5776393924999992</v>
      </c>
      <c r="Q56" s="26">
        <v>4</v>
      </c>
      <c r="R56" s="26">
        <v>0</v>
      </c>
      <c r="S56" s="26">
        <v>0</v>
      </c>
      <c r="T56" s="26">
        <v>0</v>
      </c>
      <c r="U56" s="26">
        <v>0</v>
      </c>
      <c r="V56" s="26">
        <v>0</v>
      </c>
      <c r="W56" s="26">
        <v>0</v>
      </c>
      <c r="X56" s="26">
        <v>16.423487669007553</v>
      </c>
      <c r="Y56" s="26">
        <v>4</v>
      </c>
      <c r="Z56" s="26">
        <v>0</v>
      </c>
      <c r="AA56" s="26">
        <v>0</v>
      </c>
      <c r="AB56" s="26">
        <v>0</v>
      </c>
      <c r="AC56" s="26">
        <v>0</v>
      </c>
      <c r="AD56" s="26">
        <v>0</v>
      </c>
      <c r="AE56" s="26">
        <v>0</v>
      </c>
      <c r="AF56" s="200">
        <v>24.001127061507553</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2</v>
      </c>
      <c r="E63" s="26">
        <v>2</v>
      </c>
      <c r="F63" s="26">
        <v>2</v>
      </c>
      <c r="G63" s="26">
        <v>0</v>
      </c>
      <c r="H63" s="26">
        <v>0</v>
      </c>
      <c r="I63" s="26">
        <v>0</v>
      </c>
      <c r="J63" s="26">
        <v>0</v>
      </c>
      <c r="K63" s="26">
        <v>0</v>
      </c>
      <c r="L63" s="26">
        <v>0</v>
      </c>
      <c r="M63" s="26">
        <v>0</v>
      </c>
      <c r="N63" s="26">
        <v>0</v>
      </c>
      <c r="O63" s="26">
        <v>0</v>
      </c>
      <c r="P63" s="26">
        <v>1</v>
      </c>
      <c r="Q63" s="26">
        <v>4</v>
      </c>
      <c r="R63" s="26">
        <v>0</v>
      </c>
      <c r="S63" s="26">
        <v>0</v>
      </c>
      <c r="T63" s="26">
        <v>0</v>
      </c>
      <c r="U63" s="26">
        <v>0</v>
      </c>
      <c r="V63" s="26">
        <v>0</v>
      </c>
      <c r="W63" s="26">
        <v>0</v>
      </c>
      <c r="X63" s="26">
        <v>2</v>
      </c>
      <c r="Y63" s="26">
        <v>4</v>
      </c>
      <c r="Z63" s="26">
        <v>0</v>
      </c>
      <c r="AA63" s="26">
        <v>0</v>
      </c>
      <c r="AB63" s="26">
        <v>0</v>
      </c>
      <c r="AC63" s="26">
        <v>0</v>
      </c>
      <c r="AD63" s="26">
        <v>0</v>
      </c>
      <c r="AE63" s="26">
        <v>0</v>
      </c>
      <c r="AF63" s="200">
        <v>3</v>
      </c>
      <c r="AG63" s="200">
        <v>0</v>
      </c>
    </row>
    <row r="64" spans="1:33" s="7" customFormat="1" ht="36.75" customHeight="1" x14ac:dyDescent="0.25">
      <c r="A64" s="141" t="s">
        <v>23</v>
      </c>
      <c r="B64" s="220" t="s">
        <v>409</v>
      </c>
      <c r="C64" s="221">
        <v>0</v>
      </c>
      <c r="D64" s="221">
        <v>37.986127061507553</v>
      </c>
      <c r="E64" s="221">
        <v>37.986127061507553</v>
      </c>
      <c r="F64" s="221">
        <v>37.986127061507553</v>
      </c>
      <c r="G64" s="221">
        <v>0</v>
      </c>
      <c r="H64" s="221">
        <v>0</v>
      </c>
      <c r="I64" s="221">
        <v>0</v>
      </c>
      <c r="J64" s="221">
        <v>13.985000000000001</v>
      </c>
      <c r="K64" s="221">
        <v>4</v>
      </c>
      <c r="L64" s="221">
        <v>0</v>
      </c>
      <c r="M64" s="221">
        <v>0</v>
      </c>
      <c r="N64" s="221">
        <v>0</v>
      </c>
      <c r="O64" s="221">
        <v>0</v>
      </c>
      <c r="P64" s="221">
        <v>7.5776393924999992</v>
      </c>
      <c r="Q64" s="221">
        <v>4</v>
      </c>
      <c r="R64" s="221">
        <v>0</v>
      </c>
      <c r="S64" s="221">
        <v>0</v>
      </c>
      <c r="T64" s="221">
        <v>0</v>
      </c>
      <c r="U64" s="221">
        <v>0</v>
      </c>
      <c r="V64" s="221">
        <v>0</v>
      </c>
      <c r="W64" s="221">
        <v>0</v>
      </c>
      <c r="X64" s="221">
        <v>16.423487669007553</v>
      </c>
      <c r="Y64" s="221">
        <v>4</v>
      </c>
      <c r="Z64" s="221">
        <v>0</v>
      </c>
      <c r="AA64" s="221">
        <v>0</v>
      </c>
      <c r="AB64" s="221">
        <v>0</v>
      </c>
      <c r="AC64" s="221">
        <v>0</v>
      </c>
      <c r="AD64" s="221">
        <v>0</v>
      </c>
      <c r="AE64" s="221">
        <v>0</v>
      </c>
      <c r="AF64" s="200">
        <v>24.001127061507553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v>
      </c>
      <c r="H26" s="157" t="s">
        <v>83</v>
      </c>
      <c r="I26" s="157">
        <v>0</v>
      </c>
      <c r="J26" s="157" t="s">
        <v>83</v>
      </c>
      <c r="K26" s="157" t="s">
        <v>83</v>
      </c>
      <c r="L26" s="157">
        <v>0</v>
      </c>
      <c r="M26" s="157" t="s">
        <v>83</v>
      </c>
      <c r="N26" s="157">
        <v>5</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Экскаватора-погрузчика ELAZ-BL880 или эквивалент - 2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527</v>
      </c>
    </row>
    <row r="27" spans="1:2" s="134" customFormat="1" ht="29.25" thickBot="1" x14ac:dyDescent="0.3">
      <c r="A27" s="171" t="s">
        <v>474</v>
      </c>
      <c r="B27" s="168" t="s">
        <v>547</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Экскаватора-погрузчика ELAZ-BL880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Экскаватора-погрузчика ELAZ-BL880 или эквивалент - 2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Экскаватора-погрузчика ELAZ-BL880 или эквивалент - 2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14370817.074999996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18855971.502996661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410594.77357142844</v>
      </c>
      <c r="E65" s="109">
        <f t="shared" si="10"/>
        <v>410594.77357142844</v>
      </c>
      <c r="F65" s="109">
        <f t="shared" si="10"/>
        <v>410594.77357142844</v>
      </c>
      <c r="G65" s="109">
        <f t="shared" si="10"/>
        <v>410594.77357142844</v>
      </c>
      <c r="H65" s="109">
        <f t="shared" si="10"/>
        <v>410594.77357142844</v>
      </c>
      <c r="I65" s="109">
        <f t="shared" si="10"/>
        <v>410594.77357142844</v>
      </c>
      <c r="J65" s="109">
        <f t="shared" si="10"/>
        <v>410594.77357142844</v>
      </c>
      <c r="K65" s="109">
        <f t="shared" si="10"/>
        <v>410594.77357142844</v>
      </c>
      <c r="L65" s="109">
        <f t="shared" si="10"/>
        <v>410594.77357142844</v>
      </c>
      <c r="M65" s="109">
        <f t="shared" si="10"/>
        <v>410594.77357142844</v>
      </c>
      <c r="N65" s="109">
        <f t="shared" si="10"/>
        <v>410594.77357142844</v>
      </c>
      <c r="O65" s="109">
        <f t="shared" si="10"/>
        <v>410594.77357142844</v>
      </c>
      <c r="P65" s="109">
        <f t="shared" si="10"/>
        <v>410594.77357142844</v>
      </c>
      <c r="Q65" s="109">
        <f t="shared" si="10"/>
        <v>410594.77357142844</v>
      </c>
      <c r="R65" s="109">
        <f t="shared" si="10"/>
        <v>410594.77357142844</v>
      </c>
      <c r="S65" s="109">
        <f t="shared" si="10"/>
        <v>410594.77357142844</v>
      </c>
      <c r="T65" s="109">
        <f t="shared" si="10"/>
        <v>410594.77357142844</v>
      </c>
      <c r="U65" s="109">
        <f t="shared" si="10"/>
        <v>410594.77357142844</v>
      </c>
      <c r="V65" s="109">
        <f t="shared" si="10"/>
        <v>410594.77357142844</v>
      </c>
      <c r="W65" s="109">
        <f t="shared" si="10"/>
        <v>410594.77357142844</v>
      </c>
    </row>
    <row r="66" spans="1:23" ht="11.25" customHeight="1" x14ac:dyDescent="0.25">
      <c r="A66" s="74" t="s">
        <v>237</v>
      </c>
      <c r="B66" s="109">
        <f>IF(AND(B45&gt;$B$92,B45&lt;=$B$92+$B$27),B65,0)</f>
        <v>0</v>
      </c>
      <c r="C66" s="109">
        <f t="shared" ref="C66:W66" si="11">IF(AND(C45&gt;$B$92,C45&lt;=$B$92+$B$27),C65+B66,0)</f>
        <v>0</v>
      </c>
      <c r="D66" s="109">
        <f t="shared" si="11"/>
        <v>410594.77357142844</v>
      </c>
      <c r="E66" s="109">
        <f t="shared" si="11"/>
        <v>821189.54714285687</v>
      </c>
      <c r="F66" s="109">
        <f t="shared" si="11"/>
        <v>1231784.3207142854</v>
      </c>
      <c r="G66" s="109">
        <f t="shared" si="11"/>
        <v>1642379.0942857137</v>
      </c>
      <c r="H66" s="109">
        <f t="shared" si="11"/>
        <v>2052973.8678571421</v>
      </c>
      <c r="I66" s="109">
        <f t="shared" si="11"/>
        <v>2463568.6414285707</v>
      </c>
      <c r="J66" s="109">
        <f t="shared" si="11"/>
        <v>2874163.4149999991</v>
      </c>
      <c r="K66" s="109">
        <f t="shared" si="11"/>
        <v>3284758.1885714275</v>
      </c>
      <c r="L66" s="109">
        <f t="shared" si="11"/>
        <v>3695352.9621428559</v>
      </c>
      <c r="M66" s="109">
        <f t="shared" si="11"/>
        <v>4105947.7357142842</v>
      </c>
      <c r="N66" s="109">
        <f t="shared" si="11"/>
        <v>4516542.5092857126</v>
      </c>
      <c r="O66" s="109">
        <f t="shared" si="11"/>
        <v>4927137.2828571415</v>
      </c>
      <c r="P66" s="109">
        <f t="shared" si="11"/>
        <v>5337732.0564285703</v>
      </c>
      <c r="Q66" s="109">
        <f t="shared" si="11"/>
        <v>5748326.8299999991</v>
      </c>
      <c r="R66" s="109">
        <f t="shared" si="11"/>
        <v>6158921.603571428</v>
      </c>
      <c r="S66" s="109">
        <f t="shared" si="11"/>
        <v>6569516.3771428568</v>
      </c>
      <c r="T66" s="109">
        <f t="shared" si="11"/>
        <v>6980111.1507142857</v>
      </c>
      <c r="U66" s="109">
        <f t="shared" si="11"/>
        <v>7390705.9242857145</v>
      </c>
      <c r="V66" s="109">
        <f t="shared" si="11"/>
        <v>7801300.6978571434</v>
      </c>
      <c r="W66" s="109">
        <f t="shared" si="11"/>
        <v>8211895.4714285722</v>
      </c>
    </row>
    <row r="67" spans="1:23" ht="25.5" customHeight="1" x14ac:dyDescent="0.25">
      <c r="A67" s="110" t="s">
        <v>238</v>
      </c>
      <c r="B67" s="106">
        <f t="shared" ref="B67:W67" si="12">B64-B65</f>
        <v>0</v>
      </c>
      <c r="C67" s="106">
        <f t="shared" si="12"/>
        <v>1867174.4212495829</v>
      </c>
      <c r="D67" s="106">
        <f>D64-D65</f>
        <v>1587435.8508912616</v>
      </c>
      <c r="E67" s="106">
        <f t="shared" si="12"/>
        <v>1783161.7852605409</v>
      </c>
      <c r="F67" s="106">
        <f t="shared" si="12"/>
        <v>1998362.0630631954</v>
      </c>
      <c r="G67" s="106">
        <f t="shared" si="12"/>
        <v>2235001.848170714</v>
      </c>
      <c r="H67" s="106">
        <f t="shared" si="12"/>
        <v>2495247.0219663968</v>
      </c>
      <c r="I67" s="106">
        <f t="shared" si="12"/>
        <v>2781484.8935221205</v>
      </c>
      <c r="J67" s="106">
        <f t="shared" si="12"/>
        <v>3096347.064614879</v>
      </c>
      <c r="K67" s="106">
        <f t="shared" si="12"/>
        <v>3442734.6753119966</v>
      </c>
      <c r="L67" s="106">
        <f t="shared" si="12"/>
        <v>3823846.2796282428</v>
      </c>
      <c r="M67" s="106">
        <f t="shared" si="12"/>
        <v>4243208.6270470386</v>
      </c>
      <c r="N67" s="106">
        <f t="shared" si="12"/>
        <v>4704710.6547686104</v>
      </c>
      <c r="O67" s="106">
        <f t="shared" si="12"/>
        <v>5212641.0276952395</v>
      </c>
      <c r="P67" s="106">
        <f t="shared" si="12"/>
        <v>5771729.5987148527</v>
      </c>
      <c r="Q67" s="106">
        <f t="shared" si="12"/>
        <v>6387193.2011600798</v>
      </c>
      <c r="R67" s="106">
        <f t="shared" si="12"/>
        <v>7064786.2288009161</v>
      </c>
      <c r="S67" s="106">
        <f t="shared" si="12"/>
        <v>7810856.5068176286</v>
      </c>
      <c r="T67" s="106">
        <f t="shared" si="12"/>
        <v>8632407.010386195</v>
      </c>
      <c r="U67" s="106">
        <f t="shared" si="12"/>
        <v>9537164.0463334266</v>
      </c>
      <c r="V67" s="106">
        <f t="shared" si="12"/>
        <v>10533652.578382175</v>
      </c>
      <c r="W67" s="106">
        <f t="shared" si="12"/>
        <v>11631279.448472727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1587435.8508912616</v>
      </c>
      <c r="E69" s="105">
        <f>E67+E68</f>
        <v>1783161.7852605409</v>
      </c>
      <c r="F69" s="105">
        <f t="shared" ref="F69:W69" si="14">F67-F68</f>
        <v>1998362.0630631954</v>
      </c>
      <c r="G69" s="105">
        <f t="shared" si="14"/>
        <v>2235001.848170714</v>
      </c>
      <c r="H69" s="105">
        <f t="shared" si="14"/>
        <v>2495247.0219663968</v>
      </c>
      <c r="I69" s="105">
        <f t="shared" si="14"/>
        <v>2781484.8935221205</v>
      </c>
      <c r="J69" s="105">
        <f t="shared" si="14"/>
        <v>3096347.064614879</v>
      </c>
      <c r="K69" s="105">
        <f t="shared" si="14"/>
        <v>3442734.6753119966</v>
      </c>
      <c r="L69" s="105">
        <f t="shared" si="14"/>
        <v>3823846.2796282428</v>
      </c>
      <c r="M69" s="105">
        <f t="shared" si="14"/>
        <v>4243208.6270470386</v>
      </c>
      <c r="N69" s="105">
        <f t="shared" si="14"/>
        <v>4704710.6547686104</v>
      </c>
      <c r="O69" s="105">
        <f t="shared" si="14"/>
        <v>5212641.0276952395</v>
      </c>
      <c r="P69" s="105">
        <f t="shared" si="14"/>
        <v>5771729.5987148527</v>
      </c>
      <c r="Q69" s="105">
        <f t="shared" si="14"/>
        <v>6387193.2011600798</v>
      </c>
      <c r="R69" s="105">
        <f t="shared" si="14"/>
        <v>7064786.2288009161</v>
      </c>
      <c r="S69" s="105">
        <f t="shared" si="14"/>
        <v>7810856.5068176286</v>
      </c>
      <c r="T69" s="105">
        <f t="shared" si="14"/>
        <v>8632407.010386195</v>
      </c>
      <c r="U69" s="105">
        <f t="shared" si="14"/>
        <v>9537164.0463334266</v>
      </c>
      <c r="V69" s="105">
        <f t="shared" si="14"/>
        <v>10533652.578382175</v>
      </c>
      <c r="W69" s="105">
        <f t="shared" si="14"/>
        <v>11631279.448472727</v>
      </c>
    </row>
    <row r="70" spans="1:23" ht="12" customHeight="1" x14ac:dyDescent="0.25">
      <c r="A70" s="74" t="s">
        <v>208</v>
      </c>
      <c r="B70" s="102">
        <f t="shared" ref="B70:W70" si="15">-IF(B69&gt;0, B69*$B$35, 0)</f>
        <v>0</v>
      </c>
      <c r="C70" s="102">
        <f t="shared" si="15"/>
        <v>-373434.88424991659</v>
      </c>
      <c r="D70" s="102">
        <f t="shared" si="15"/>
        <v>-317487.17017825233</v>
      </c>
      <c r="E70" s="102">
        <f t="shared" si="15"/>
        <v>-356632.35705210821</v>
      </c>
      <c r="F70" s="102">
        <f t="shared" si="15"/>
        <v>-399672.41261263913</v>
      </c>
      <c r="G70" s="102">
        <f t="shared" si="15"/>
        <v>-447000.36963414284</v>
      </c>
      <c r="H70" s="102">
        <f t="shared" si="15"/>
        <v>-499049.4043932794</v>
      </c>
      <c r="I70" s="102">
        <f t="shared" si="15"/>
        <v>-556296.97870442411</v>
      </c>
      <c r="J70" s="102">
        <f t="shared" si="15"/>
        <v>-619269.41292297584</v>
      </c>
      <c r="K70" s="102">
        <f t="shared" si="15"/>
        <v>-688546.93506239937</v>
      </c>
      <c r="L70" s="102">
        <f t="shared" si="15"/>
        <v>-764769.25592564861</v>
      </c>
      <c r="M70" s="102">
        <f t="shared" si="15"/>
        <v>-848641.72540940775</v>
      </c>
      <c r="N70" s="102">
        <f t="shared" si="15"/>
        <v>-940942.13095372217</v>
      </c>
      <c r="O70" s="102">
        <f t="shared" si="15"/>
        <v>-1042528.205539048</v>
      </c>
      <c r="P70" s="102">
        <f t="shared" si="15"/>
        <v>-1154345.9197429705</v>
      </c>
      <c r="Q70" s="102">
        <f t="shared" si="15"/>
        <v>-1277438.6402320161</v>
      </c>
      <c r="R70" s="102">
        <f t="shared" si="15"/>
        <v>-1412957.2457601833</v>
      </c>
      <c r="S70" s="102">
        <f t="shared" si="15"/>
        <v>-1562171.3013635259</v>
      </c>
      <c r="T70" s="102">
        <f t="shared" si="15"/>
        <v>-1726481.402077239</v>
      </c>
      <c r="U70" s="102">
        <f t="shared" si="15"/>
        <v>-1907432.8092666855</v>
      </c>
      <c r="V70" s="102">
        <f t="shared" si="15"/>
        <v>-2106730.5156764351</v>
      </c>
      <c r="W70" s="102">
        <f t="shared" si="15"/>
        <v>-2326255.8896945454</v>
      </c>
    </row>
    <row r="71" spans="1:23" ht="12.75" customHeight="1" thickBot="1" x14ac:dyDescent="0.3">
      <c r="A71" s="111" t="s">
        <v>241</v>
      </c>
      <c r="B71" s="112">
        <f t="shared" ref="B71:W71" si="16">B69+B70</f>
        <v>0</v>
      </c>
      <c r="C71" s="112">
        <f>C69+C70</f>
        <v>1493739.5369996664</v>
      </c>
      <c r="D71" s="112">
        <f t="shared" si="16"/>
        <v>1269948.6807130093</v>
      </c>
      <c r="E71" s="112">
        <f t="shared" si="16"/>
        <v>1426529.4282084326</v>
      </c>
      <c r="F71" s="112">
        <f t="shared" si="16"/>
        <v>1598689.6504505563</v>
      </c>
      <c r="G71" s="112">
        <f t="shared" si="16"/>
        <v>1788001.4785365711</v>
      </c>
      <c r="H71" s="112">
        <f t="shared" si="16"/>
        <v>1996197.6175731174</v>
      </c>
      <c r="I71" s="112">
        <f t="shared" si="16"/>
        <v>2225187.9148176964</v>
      </c>
      <c r="J71" s="112">
        <f t="shared" si="16"/>
        <v>2477077.6516919034</v>
      </c>
      <c r="K71" s="112">
        <f t="shared" si="16"/>
        <v>2754187.7402495975</v>
      </c>
      <c r="L71" s="112">
        <f t="shared" si="16"/>
        <v>3059077.0237025945</v>
      </c>
      <c r="M71" s="112">
        <f t="shared" si="16"/>
        <v>3394566.901637631</v>
      </c>
      <c r="N71" s="112">
        <f t="shared" si="16"/>
        <v>3763768.5238148882</v>
      </c>
      <c r="O71" s="112">
        <f t="shared" si="16"/>
        <v>4170112.8221561918</v>
      </c>
      <c r="P71" s="112">
        <f t="shared" si="16"/>
        <v>4617383.678971882</v>
      </c>
      <c r="Q71" s="112">
        <f t="shared" si="16"/>
        <v>5109754.5609280635</v>
      </c>
      <c r="R71" s="112">
        <f t="shared" si="16"/>
        <v>5651828.9830407333</v>
      </c>
      <c r="S71" s="112">
        <f t="shared" si="16"/>
        <v>6248685.2054541027</v>
      </c>
      <c r="T71" s="112">
        <f t="shared" si="16"/>
        <v>6905925.608308956</v>
      </c>
      <c r="U71" s="112">
        <f t="shared" si="16"/>
        <v>7629731.2370667411</v>
      </c>
      <c r="V71" s="112">
        <f t="shared" si="16"/>
        <v>8426922.0627057403</v>
      </c>
      <c r="W71" s="112">
        <f t="shared" si="16"/>
        <v>9305023.5587781817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1587435.8508912616</v>
      </c>
      <c r="E74" s="106">
        <f t="shared" si="18"/>
        <v>1783161.7852605409</v>
      </c>
      <c r="F74" s="106">
        <f t="shared" si="18"/>
        <v>1998362.0630631954</v>
      </c>
      <c r="G74" s="106">
        <f t="shared" si="18"/>
        <v>2235001.848170714</v>
      </c>
      <c r="H74" s="106">
        <f t="shared" si="18"/>
        <v>2495247.0219663968</v>
      </c>
      <c r="I74" s="106">
        <f t="shared" si="18"/>
        <v>2781484.8935221205</v>
      </c>
      <c r="J74" s="106">
        <f t="shared" si="18"/>
        <v>3096347.064614879</v>
      </c>
      <c r="K74" s="106">
        <f t="shared" si="18"/>
        <v>3442734.6753119966</v>
      </c>
      <c r="L74" s="106">
        <f t="shared" si="18"/>
        <v>3823846.2796282428</v>
      </c>
      <c r="M74" s="106">
        <f t="shared" si="18"/>
        <v>4243208.6270470386</v>
      </c>
      <c r="N74" s="106">
        <f t="shared" si="18"/>
        <v>4704710.6547686104</v>
      </c>
      <c r="O74" s="106">
        <f t="shared" si="18"/>
        <v>5212641.0276952395</v>
      </c>
      <c r="P74" s="106">
        <f t="shared" si="18"/>
        <v>5771729.5987148527</v>
      </c>
      <c r="Q74" s="106">
        <f t="shared" si="18"/>
        <v>6387193.2011600798</v>
      </c>
      <c r="R74" s="106">
        <f t="shared" si="18"/>
        <v>7064786.2288009161</v>
      </c>
      <c r="S74" s="106">
        <f t="shared" si="18"/>
        <v>7810856.5068176286</v>
      </c>
      <c r="T74" s="106">
        <f t="shared" si="18"/>
        <v>8632407.010386195</v>
      </c>
      <c r="U74" s="106">
        <f t="shared" si="18"/>
        <v>9537164.0463334266</v>
      </c>
      <c r="V74" s="106">
        <f t="shared" si="18"/>
        <v>10533652.578382175</v>
      </c>
      <c r="W74" s="106">
        <f t="shared" si="18"/>
        <v>11631279.448472727</v>
      </c>
    </row>
    <row r="75" spans="1:23" ht="12" customHeight="1" x14ac:dyDescent="0.25">
      <c r="A75" s="74" t="s">
        <v>236</v>
      </c>
      <c r="B75" s="102">
        <f t="shared" ref="B75:W75" si="19">B65</f>
        <v>0</v>
      </c>
      <c r="C75" s="102">
        <f t="shared" si="19"/>
        <v>0</v>
      </c>
      <c r="D75" s="102">
        <f t="shared" si="19"/>
        <v>410594.77357142844</v>
      </c>
      <c r="E75" s="102">
        <f t="shared" si="19"/>
        <v>410594.77357142844</v>
      </c>
      <c r="F75" s="102">
        <f t="shared" si="19"/>
        <v>410594.77357142844</v>
      </c>
      <c r="G75" s="102">
        <f t="shared" si="19"/>
        <v>410594.77357142844</v>
      </c>
      <c r="H75" s="102">
        <f t="shared" si="19"/>
        <v>410594.77357142844</v>
      </c>
      <c r="I75" s="102">
        <f t="shared" si="19"/>
        <v>410594.77357142844</v>
      </c>
      <c r="J75" s="102">
        <f t="shared" si="19"/>
        <v>410594.77357142844</v>
      </c>
      <c r="K75" s="102">
        <f t="shared" si="19"/>
        <v>410594.77357142844</v>
      </c>
      <c r="L75" s="102">
        <f t="shared" si="19"/>
        <v>410594.77357142844</v>
      </c>
      <c r="M75" s="102">
        <f t="shared" si="19"/>
        <v>410594.77357142844</v>
      </c>
      <c r="N75" s="102">
        <f t="shared" si="19"/>
        <v>410594.77357142844</v>
      </c>
      <c r="O75" s="102">
        <f t="shared" si="19"/>
        <v>410594.77357142844</v>
      </c>
      <c r="P75" s="102">
        <f t="shared" si="19"/>
        <v>410594.77357142844</v>
      </c>
      <c r="Q75" s="102">
        <f t="shared" si="19"/>
        <v>410594.77357142844</v>
      </c>
      <c r="R75" s="102">
        <f t="shared" si="19"/>
        <v>410594.77357142844</v>
      </c>
      <c r="S75" s="102">
        <f t="shared" si="19"/>
        <v>410594.77357142844</v>
      </c>
      <c r="T75" s="102">
        <f t="shared" si="19"/>
        <v>410594.77357142844</v>
      </c>
      <c r="U75" s="102">
        <f t="shared" si="19"/>
        <v>410594.77357142844</v>
      </c>
      <c r="V75" s="102">
        <f t="shared" si="19"/>
        <v>410594.77357142844</v>
      </c>
      <c r="W75" s="102">
        <f t="shared" si="19"/>
        <v>410594.77357142844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-317487.17017825233</v>
      </c>
      <c r="E77" s="109">
        <f>IF(SUM($B$70:E70)+SUM($B$77:D77)&gt;0,0,SUM($B$70:E70)-SUM($B$77:D77))</f>
        <v>-356632.35705210816</v>
      </c>
      <c r="F77" s="109">
        <f>IF(SUM($B$70:F70)+SUM($B$77:E77)&gt;0,0,SUM($B$70:F70)-SUM($B$77:E77))</f>
        <v>-399672.41261263913</v>
      </c>
      <c r="G77" s="109">
        <f>IF(SUM($B$70:G70)+SUM($B$77:F77)&gt;0,0,SUM($B$70:G70)-SUM($B$77:F77))</f>
        <v>-447000.36963414284</v>
      </c>
      <c r="H77" s="109">
        <f>IF(SUM($B$70:H70)+SUM($B$77:G77)&gt;0,0,SUM($B$70:H70)-SUM($B$77:G77))</f>
        <v>-499049.40439327923</v>
      </c>
      <c r="I77" s="109">
        <f>IF(SUM($B$70:I70)+SUM($B$77:H77)&gt;0,0,SUM($B$70:I70)-SUM($B$77:H77))</f>
        <v>-556296.97870442411</v>
      </c>
      <c r="J77" s="109">
        <f>IF(SUM($B$70:J70)+SUM($B$77:I77)&gt;0,0,SUM($B$70:J70)-SUM($B$77:I77))</f>
        <v>-619269.41292297607</v>
      </c>
      <c r="K77" s="109">
        <f>IF(SUM($B$70:K70)+SUM($B$77:J77)&gt;0,0,SUM($B$70:K70)-SUM($B$77:J77))</f>
        <v>-688546.93506239913</v>
      </c>
      <c r="L77" s="109">
        <f>IF(SUM($B$70:L70)+SUM($B$77:K77)&gt;0,0,SUM($B$70:L70)-SUM($B$77:K77))</f>
        <v>-764769.25592564885</v>
      </c>
      <c r="M77" s="109">
        <f>IF(SUM($B$70:M70)+SUM($B$77:L77)&gt;0,0,SUM($B$70:M70)-SUM($B$77:L77))</f>
        <v>-848641.7254094081</v>
      </c>
      <c r="N77" s="109">
        <f>IF(SUM($B$70:N70)+SUM($B$77:M77)&gt;0,0,SUM($B$70:N70)-SUM($B$77:M77))</f>
        <v>-940942.1309537217</v>
      </c>
      <c r="O77" s="109">
        <f>IF(SUM($B$70:O70)+SUM($B$77:N77)&gt;0,0,SUM($B$70:O70)-SUM($B$77:N77))</f>
        <v>-1042528.2055390477</v>
      </c>
      <c r="P77" s="109">
        <f>IF(SUM($B$70:P70)+SUM($B$77:O77)&gt;0,0,SUM($B$70:P70)-SUM($B$77:O77))</f>
        <v>-1154345.9197429698</v>
      </c>
      <c r="Q77" s="109">
        <f>IF(SUM($B$70:Q70)+SUM($B$77:P77)&gt;0,0,SUM($B$70:Q70)-SUM($B$77:P77))</f>
        <v>-1277438.6402320154</v>
      </c>
      <c r="R77" s="109">
        <f>IF(SUM($B$70:R70)+SUM($B$77:Q77)&gt;0,0,SUM($B$70:R70)-SUM($B$77:Q77))</f>
        <v>-1412957.2457601838</v>
      </c>
      <c r="S77" s="109">
        <f>IF(SUM($B$70:S70)+SUM($B$77:R77)&gt;0,0,SUM($B$70:S70)-SUM($B$77:R77))</f>
        <v>-1562171.3013635259</v>
      </c>
      <c r="T77" s="109">
        <f>IF(SUM($B$70:T70)+SUM($B$77:S77)&gt;0,0,SUM($B$70:T70)-SUM($B$77:S77))</f>
        <v>-1726481.402077239</v>
      </c>
      <c r="U77" s="109">
        <f>IF(SUM($B$70:U70)+SUM($B$77:T77)&gt;0,0,SUM($B$70:U70)-SUM($B$77:T77))</f>
        <v>-1907432.8092666846</v>
      </c>
      <c r="V77" s="109">
        <f>IF(SUM($B$70:V70)+SUM($B$77:U77)&gt;0,0,SUM($B$70:V70)-SUM($B$77:U77))</f>
        <v>-2106730.5156764351</v>
      </c>
      <c r="W77" s="109">
        <f>IF(SUM($B$70:W70)+SUM($B$77:V77)&gt;0,0,SUM($B$70:W70)-SUM($B$77:V77))</f>
        <v>-2326255.8896945454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1667422.942608651</v>
      </c>
      <c r="E82" s="106">
        <f t="shared" si="24"/>
        <v>1817552.6196865411</v>
      </c>
      <c r="F82" s="106">
        <f t="shared" si="24"/>
        <v>1987765.4075853273</v>
      </c>
      <c r="G82" s="106">
        <f t="shared" si="24"/>
        <v>2174933.2849408556</v>
      </c>
      <c r="H82" s="106">
        <f t="shared" si="24"/>
        <v>2380768.8851085855</v>
      </c>
      <c r="I82" s="106">
        <f t="shared" si="24"/>
        <v>2607159.9125771606</v>
      </c>
      <c r="J82" s="106">
        <f t="shared" si="24"/>
        <v>2856187.2194976634</v>
      </c>
      <c r="K82" s="106">
        <f t="shared" si="24"/>
        <v>3130144.7640949222</v>
      </c>
      <c r="L82" s="106">
        <f t="shared" si="24"/>
        <v>3431561.6481860057</v>
      </c>
      <c r="M82" s="106">
        <f t="shared" si="24"/>
        <v>3763226.4518107879</v>
      </c>
      <c r="N82" s="106">
        <f t="shared" si="24"/>
        <v>4128214.1059577684</v>
      </c>
      <c r="O82" s="106">
        <f t="shared" si="24"/>
        <v>4529915.5697785653</v>
      </c>
      <c r="P82" s="106">
        <f t="shared" si="24"/>
        <v>4972070.6067849584</v>
      </c>
      <c r="Q82" s="106">
        <f t="shared" si="24"/>
        <v>5458803.985598579</v>
      </c>
      <c r="R82" s="106">
        <f t="shared" si="24"/>
        <v>5994665.4651916856</v>
      </c>
      <c r="S82" s="106">
        <f t="shared" si="24"/>
        <v>6584673.9625674682</v>
      </c>
      <c r="T82" s="106">
        <f t="shared" si="24"/>
        <v>7234366.3428671351</v>
      </c>
      <c r="U82" s="106">
        <f t="shared" si="24"/>
        <v>7949851.3183870548</v>
      </c>
      <c r="V82" s="106">
        <f t="shared" si="24"/>
        <v>8737868.9944159016</v>
      </c>
      <c r="W82" s="106">
        <f t="shared" si="24"/>
        <v>9605856.6566841621</v>
      </c>
    </row>
    <row r="83" spans="1:23" ht="12" customHeight="1" x14ac:dyDescent="0.25">
      <c r="A83" s="94" t="s">
        <v>248</v>
      </c>
      <c r="B83" s="106">
        <f>SUM($B$82:B82)</f>
        <v>0</v>
      </c>
      <c r="C83" s="106">
        <f>SUM(B82:C82)</f>
        <v>977375.2548747079</v>
      </c>
      <c r="D83" s="106">
        <f>SUM(B82:D82)</f>
        <v>2644798.1974833589</v>
      </c>
      <c r="E83" s="106">
        <f>SUM($B$82:E82)</f>
        <v>4462350.8171699001</v>
      </c>
      <c r="F83" s="106">
        <f>SUM($B$82:F82)</f>
        <v>6450116.2247552276</v>
      </c>
      <c r="G83" s="106">
        <f>SUM($B$82:G82)</f>
        <v>8625049.5096960831</v>
      </c>
      <c r="H83" s="106">
        <f>SUM($B$82:H82)</f>
        <v>11005818.394804668</v>
      </c>
      <c r="I83" s="106">
        <f>SUM($B$82:I82)</f>
        <v>13612978.307381827</v>
      </c>
      <c r="J83" s="106">
        <f>SUM($B$82:J82)</f>
        <v>16469165.526879491</v>
      </c>
      <c r="K83" s="106">
        <f>SUM($B$82:K82)</f>
        <v>19599310.290974412</v>
      </c>
      <c r="L83" s="106">
        <f>SUM($B$82:L82)</f>
        <v>23030871.939160418</v>
      </c>
      <c r="M83" s="106">
        <f>SUM($B$82:M82)</f>
        <v>26794098.390971206</v>
      </c>
      <c r="N83" s="106">
        <f>SUM($B$82:N82)</f>
        <v>30922312.496928975</v>
      </c>
      <c r="O83" s="106">
        <f>SUM($B$82:O82)</f>
        <v>35452228.066707537</v>
      </c>
      <c r="P83" s="106">
        <f>SUM($B$82:P82)</f>
        <v>40424298.673492491</v>
      </c>
      <c r="Q83" s="106">
        <f>SUM($B$82:Q82)</f>
        <v>45883102.65909107</v>
      </c>
      <c r="R83" s="106">
        <f>SUM($B$82:R82)</f>
        <v>51877768.124282755</v>
      </c>
      <c r="S83" s="106">
        <f>SUM($B$82:S82)</f>
        <v>58462442.086850226</v>
      </c>
      <c r="T83" s="106">
        <f>SUM($B$82:T82)</f>
        <v>65696808.429717362</v>
      </c>
      <c r="U83" s="106">
        <f>SUM($B$82:U82)</f>
        <v>73646659.748104423</v>
      </c>
      <c r="V83" s="106">
        <f>SUM($B$82:V82)</f>
        <v>82384528.742520332</v>
      </c>
      <c r="W83" s="106">
        <f>SUM($B$82:W82)</f>
        <v>91990385.399204493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1475595.5244324347</v>
      </c>
      <c r="E85" s="106">
        <f t="shared" si="26"/>
        <v>1423410.3059648692</v>
      </c>
      <c r="F85" s="106">
        <f t="shared" si="26"/>
        <v>1377621.1382970011</v>
      </c>
      <c r="G85" s="106">
        <f t="shared" si="26"/>
        <v>1333927.3151074529</v>
      </c>
      <c r="H85" s="106">
        <f t="shared" si="26"/>
        <v>1292185.9677110144</v>
      </c>
      <c r="I85" s="106">
        <f t="shared" si="26"/>
        <v>1252267.2099917771</v>
      </c>
      <c r="J85" s="106">
        <f t="shared" si="26"/>
        <v>1214052.7781791801</v>
      </c>
      <c r="K85" s="106">
        <f t="shared" si="26"/>
        <v>1177434.8216325694</v>
      </c>
      <c r="L85" s="106">
        <f t="shared" si="26"/>
        <v>1142314.8274982504</v>
      </c>
      <c r="M85" s="106">
        <f t="shared" si="26"/>
        <v>1108602.6640634804</v>
      </c>
      <c r="N85" s="106">
        <f t="shared" si="26"/>
        <v>1076215.7293673179</v>
      </c>
      <c r="O85" s="106">
        <f t="shared" si="26"/>
        <v>1045078.1931646053</v>
      </c>
      <c r="P85" s="106">
        <f t="shared" si="26"/>
        <v>1015120.3216995002</v>
      </c>
      <c r="Q85" s="106">
        <f t="shared" si="26"/>
        <v>986277.87594906043</v>
      </c>
      <c r="R85" s="106">
        <f t="shared" si="26"/>
        <v>958491.57506344165</v>
      </c>
      <c r="S85" s="106">
        <f t="shared" si="26"/>
        <v>931706.61767307459</v>
      </c>
      <c r="T85" s="106">
        <f t="shared" si="26"/>
        <v>905872.25456878811</v>
      </c>
      <c r="U85" s="106">
        <f t="shared" si="26"/>
        <v>880941.40700074262</v>
      </c>
      <c r="V85" s="106">
        <f t="shared" si="26"/>
        <v>856870.32549708453</v>
      </c>
      <c r="W85" s="106">
        <f t="shared" si="26"/>
        <v>833618.2846833315</v>
      </c>
    </row>
    <row r="86" spans="1:23" ht="21.75" customHeight="1" x14ac:dyDescent="0.25">
      <c r="A86" s="110" t="s">
        <v>251</v>
      </c>
      <c r="B86" s="106">
        <f>SUM(B85)</f>
        <v>0</v>
      </c>
      <c r="C86" s="106">
        <f t="shared" ref="C86:W86" si="27">C85+B86</f>
        <v>977375.2548747079</v>
      </c>
      <c r="D86" s="106">
        <f t="shared" si="27"/>
        <v>2452970.7793071428</v>
      </c>
      <c r="E86" s="106">
        <f t="shared" si="27"/>
        <v>3876381.0852720123</v>
      </c>
      <c r="F86" s="106">
        <f t="shared" si="27"/>
        <v>5254002.2235690132</v>
      </c>
      <c r="G86" s="106">
        <f t="shared" si="27"/>
        <v>6587929.5386764659</v>
      </c>
      <c r="H86" s="106">
        <f t="shared" si="27"/>
        <v>7880115.5063874805</v>
      </c>
      <c r="I86" s="106">
        <f t="shared" si="27"/>
        <v>9132382.7163792569</v>
      </c>
      <c r="J86" s="106">
        <f t="shared" si="27"/>
        <v>10346435.494558437</v>
      </c>
      <c r="K86" s="106">
        <f t="shared" si="27"/>
        <v>11523870.316191006</v>
      </c>
      <c r="L86" s="106">
        <f t="shared" si="27"/>
        <v>12666185.143689256</v>
      </c>
      <c r="M86" s="106">
        <f t="shared" si="27"/>
        <v>13774787.807752736</v>
      </c>
      <c r="N86" s="106">
        <f t="shared" si="27"/>
        <v>14851003.537120054</v>
      </c>
      <c r="O86" s="106">
        <f t="shared" si="27"/>
        <v>15896081.730284659</v>
      </c>
      <c r="P86" s="106">
        <f t="shared" si="27"/>
        <v>16911202.051984161</v>
      </c>
      <c r="Q86" s="106">
        <f t="shared" si="27"/>
        <v>17897479.92793322</v>
      </c>
      <c r="R86" s="106">
        <f t="shared" si="27"/>
        <v>18855971.502996661</v>
      </c>
      <c r="S86" s="106">
        <f t="shared" si="27"/>
        <v>19787678.120669734</v>
      </c>
      <c r="T86" s="106">
        <f t="shared" si="27"/>
        <v>20693550.375238523</v>
      </c>
      <c r="U86" s="106">
        <f t="shared" si="27"/>
        <v>21574491.782239266</v>
      </c>
      <c r="V86" s="106">
        <f t="shared" si="27"/>
        <v>22431362.107736349</v>
      </c>
      <c r="W86" s="106">
        <f t="shared" si="27"/>
        <v>23264980.392419681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2024-10-29T06:55:44Z</dcterms:created>
  <dcterms:modified xsi:type="dcterms:W3CDTF">2025-03-31T05:41:28Z</dcterms:modified>
</cp:coreProperties>
</file>