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B09A3A41-225E-447E-A40A-CF4DCC6A46D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3" i="8"/>
  <c r="C47" i="8"/>
  <c r="C59" i="8"/>
  <c r="C60" i="8"/>
  <c r="C61" i="8"/>
  <c r="C62" i="8"/>
  <c r="C63" i="8"/>
  <c r="D47" i="8"/>
  <c r="D60" i="8" s="1"/>
  <c r="D63" i="8"/>
  <c r="E63" i="8"/>
  <c r="F63" i="8"/>
  <c r="G63" i="8"/>
  <c r="H63" i="8"/>
  <c r="I63" i="8"/>
  <c r="J63" i="8"/>
  <c r="K63" i="8"/>
  <c r="L63" i="8"/>
  <c r="M63" i="8"/>
  <c r="N63" i="8"/>
  <c r="O63" i="8"/>
  <c r="P63" i="8"/>
  <c r="Q63" i="8"/>
  <c r="R63" i="8"/>
  <c r="B48" i="8"/>
  <c r="B57" i="8" s="1"/>
  <c r="B65" i="8"/>
  <c r="B75" i="8" s="1"/>
  <c r="B68" i="8"/>
  <c r="B76" i="8" s="1"/>
  <c r="B81" i="8"/>
  <c r="C48" i="8"/>
  <c r="C57" i="8" s="1"/>
  <c r="C65" i="8"/>
  <c r="C75" i="8"/>
  <c r="C68" i="8"/>
  <c r="C76" i="8" s="1"/>
  <c r="C81" i="8"/>
  <c r="B72" i="8"/>
  <c r="C72" i="8"/>
  <c r="D65" i="8"/>
  <c r="D75" i="8"/>
  <c r="D68" i="8"/>
  <c r="D76" i="8" s="1"/>
  <c r="D81" i="8"/>
  <c r="E65" i="8"/>
  <c r="E75" i="8"/>
  <c r="E68" i="8"/>
  <c r="E76" i="8" s="1"/>
  <c r="E81" i="8"/>
  <c r="F65" i="8"/>
  <c r="F75" i="8"/>
  <c r="F68" i="8"/>
  <c r="F76" i="8" s="1"/>
  <c r="F81" i="8"/>
  <c r="G65" i="8"/>
  <c r="G75" i="8" s="1"/>
  <c r="G68" i="8"/>
  <c r="G76" i="8" s="1"/>
  <c r="G81" i="8"/>
  <c r="H65" i="8"/>
  <c r="H75" i="8"/>
  <c r="H68" i="8"/>
  <c r="H76" i="8" s="1"/>
  <c r="H81" i="8"/>
  <c r="I65" i="8"/>
  <c r="I75" i="8"/>
  <c r="I68" i="8"/>
  <c r="I76" i="8" s="1"/>
  <c r="I81" i="8"/>
  <c r="J65" i="8"/>
  <c r="J75" i="8"/>
  <c r="J68" i="8"/>
  <c r="J76" i="8"/>
  <c r="J81" i="8"/>
  <c r="K65" i="8"/>
  <c r="K75" i="8" s="1"/>
  <c r="K68" i="8"/>
  <c r="K76" i="8" s="1"/>
  <c r="K81" i="8"/>
  <c r="L65" i="8"/>
  <c r="L75" i="8"/>
  <c r="L68" i="8"/>
  <c r="L76" i="8" s="1"/>
  <c r="L81" i="8"/>
  <c r="M65" i="8"/>
  <c r="M75" i="8"/>
  <c r="M68" i="8"/>
  <c r="M76" i="8" s="1"/>
  <c r="M81" i="8"/>
  <c r="N65" i="8"/>
  <c r="N75" i="8"/>
  <c r="N68" i="8"/>
  <c r="N76" i="8"/>
  <c r="N81" i="8"/>
  <c r="O65" i="8"/>
  <c r="O75" i="8" s="1"/>
  <c r="O68" i="8"/>
  <c r="O76" i="8" s="1"/>
  <c r="O81" i="8"/>
  <c r="P65" i="8"/>
  <c r="P75" i="8"/>
  <c r="P68" i="8"/>
  <c r="P76" i="8"/>
  <c r="P81" i="8"/>
  <c r="Q65" i="8"/>
  <c r="Q75" i="8" s="1"/>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D48" i="8"/>
  <c r="D57" i="8" s="1"/>
  <c r="D79" i="8" s="1"/>
  <c r="B62" i="8"/>
  <c r="C58" i="8"/>
  <c r="C78" i="8" s="1"/>
  <c r="D62" i="8"/>
  <c r="C79" i="8"/>
  <c r="B79" i="8"/>
  <c r="D59" i="8"/>
  <c r="B61" i="8"/>
  <c r="B58" i="8" s="1"/>
  <c r="E47" i="8"/>
  <c r="D61" i="8"/>
  <c r="D58" i="8" l="1"/>
  <c r="D78" i="8" s="1"/>
  <c r="C64" i="8"/>
  <c r="C67" i="8" s="1"/>
  <c r="C74" i="8" s="1"/>
  <c r="B78" i="8"/>
  <c r="D64" i="8"/>
  <c r="D67" i="8" s="1"/>
  <c r="B64" i="8"/>
  <c r="B67" i="8" s="1"/>
  <c r="E61" i="8"/>
  <c r="F47" i="8"/>
  <c r="E62" i="8"/>
  <c r="E48" i="8"/>
  <c r="E57" i="8" s="1"/>
  <c r="E59" i="8"/>
  <c r="E60" i="8"/>
  <c r="C69" i="8" l="1"/>
  <c r="E79" i="8"/>
  <c r="B74" i="8"/>
  <c r="B69" i="8"/>
  <c r="D74" i="8"/>
  <c r="D69" i="8"/>
  <c r="F62" i="8"/>
  <c r="F59" i="8"/>
  <c r="F60" i="8"/>
  <c r="F48" i="8"/>
  <c r="F57" i="8" s="1"/>
  <c r="F61" i="8"/>
  <c r="G47" i="8"/>
  <c r="C70" i="8"/>
  <c r="C71" i="8" s="1"/>
  <c r="E58" i="8"/>
  <c r="E64" i="8" s="1"/>
  <c r="E67" i="8" s="1"/>
  <c r="E78" i="8" l="1"/>
  <c r="D70" i="8"/>
  <c r="D71" i="8"/>
  <c r="E74" i="8"/>
  <c r="E69" i="8"/>
  <c r="F58" i="8"/>
  <c r="B70" i="8"/>
  <c r="G59" i="8"/>
  <c r="G60" i="8"/>
  <c r="G61" i="8"/>
  <c r="H47" i="8"/>
  <c r="G62" i="8"/>
  <c r="G48" i="8"/>
  <c r="G57" i="8" s="1"/>
  <c r="F64" i="8"/>
  <c r="F67" i="8" s="1"/>
  <c r="F79" i="8"/>
  <c r="F78" i="8"/>
  <c r="B77" i="8" l="1"/>
  <c r="B82" i="8" s="1"/>
  <c r="G64" i="8"/>
  <c r="G67" i="8" s="1"/>
  <c r="G79" i="8"/>
  <c r="G78" i="8"/>
  <c r="G58" i="8"/>
  <c r="F74" i="8"/>
  <c r="F69" i="8"/>
  <c r="H60" i="8"/>
  <c r="H48" i="8"/>
  <c r="H57" i="8" s="1"/>
  <c r="H61" i="8"/>
  <c r="I47" i="8"/>
  <c r="H62" i="8"/>
  <c r="H59" i="8"/>
  <c r="B71" i="8"/>
  <c r="E70" i="8"/>
  <c r="I61" i="8" l="1"/>
  <c r="J47" i="8"/>
  <c r="I62" i="8"/>
  <c r="I48" i="8"/>
  <c r="I57" i="8" s="1"/>
  <c r="I59" i="8"/>
  <c r="I60" i="8"/>
  <c r="F70" i="8"/>
  <c r="B83" i="8"/>
  <c r="B87" i="8"/>
  <c r="H79" i="8"/>
  <c r="G74" i="8"/>
  <c r="G69" i="8"/>
  <c r="H58" i="8"/>
  <c r="H64" i="8" s="1"/>
  <c r="H67" i="8" s="1"/>
  <c r="E71" i="8"/>
  <c r="C77" i="8"/>
  <c r="C82" i="8" s="1"/>
  <c r="C85" i="8" s="1"/>
  <c r="H74" i="8" l="1"/>
  <c r="H69" i="8"/>
  <c r="G70" i="8"/>
  <c r="G71" i="8"/>
  <c r="D77" i="8"/>
  <c r="D82" i="8" s="1"/>
  <c r="D85" i="8" s="1"/>
  <c r="C87" i="8"/>
  <c r="D83" i="8"/>
  <c r="J62" i="8"/>
  <c r="J59" i="8"/>
  <c r="J60" i="8"/>
  <c r="J48" i="8"/>
  <c r="J57" i="8" s="1"/>
  <c r="J61" i="8"/>
  <c r="K47" i="8"/>
  <c r="H78" i="8"/>
  <c r="C83" i="8"/>
  <c r="C88" i="8" s="1"/>
  <c r="I58" i="8"/>
  <c r="I64" i="8" s="1"/>
  <c r="I67" i="8" s="1"/>
  <c r="B85" i="8"/>
  <c r="B86" i="8" s="1"/>
  <c r="C86" i="8" s="1"/>
  <c r="C89" i="8" s="1"/>
  <c r="F71" i="8"/>
  <c r="I79" i="8"/>
  <c r="I78" i="8"/>
  <c r="E77" i="8" l="1"/>
  <c r="E82" i="8" s="1"/>
  <c r="D87" i="8"/>
  <c r="I74" i="8"/>
  <c r="I69" i="8"/>
  <c r="D88" i="8"/>
  <c r="J79" i="8"/>
  <c r="H70" i="8"/>
  <c r="B89" i="8"/>
  <c r="D86" i="8"/>
  <c r="D89" i="8" s="1"/>
  <c r="B88" i="8"/>
  <c r="F77" i="8"/>
  <c r="F82" i="8" s="1"/>
  <c r="F83" i="8" s="1"/>
  <c r="K59" i="8"/>
  <c r="K60" i="8"/>
  <c r="K61" i="8"/>
  <c r="L47" i="8"/>
  <c r="K62" i="8"/>
  <c r="K48" i="8"/>
  <c r="K57" i="8" s="1"/>
  <c r="J58" i="8"/>
  <c r="J78" i="8" s="1"/>
  <c r="F88" i="8" l="1"/>
  <c r="G77" i="8"/>
  <c r="G82" i="8" s="1"/>
  <c r="G85" i="8" s="1"/>
  <c r="E85" i="8"/>
  <c r="E87" i="8"/>
  <c r="E83" i="8"/>
  <c r="E88" i="8" s="1"/>
  <c r="J64" i="8"/>
  <c r="J67" i="8" s="1"/>
  <c r="K79" i="8"/>
  <c r="E86" i="8"/>
  <c r="E89" i="8" s="1"/>
  <c r="H77" i="8"/>
  <c r="H82" i="8" s="1"/>
  <c r="H85" i="8" s="1"/>
  <c r="K58" i="8"/>
  <c r="K78" i="8" s="1"/>
  <c r="F85" i="8"/>
  <c r="F86" i="8" s="1"/>
  <c r="F89" i="8" s="1"/>
  <c r="G87" i="8"/>
  <c r="F87" i="8"/>
  <c r="I70" i="8"/>
  <c r="I71" i="8"/>
  <c r="G83" i="8"/>
  <c r="G88" i="8" s="1"/>
  <c r="L60" i="8"/>
  <c r="L48" i="8"/>
  <c r="L57" i="8" s="1"/>
  <c r="L61" i="8"/>
  <c r="M47" i="8"/>
  <c r="L62" i="8"/>
  <c r="L59" i="8"/>
  <c r="H71" i="8"/>
  <c r="H83" i="8"/>
  <c r="H88" i="8" s="1"/>
  <c r="K64" i="8" l="1"/>
  <c r="K67" i="8" s="1"/>
  <c r="M61" i="8"/>
  <c r="N47" i="8"/>
  <c r="M62" i="8"/>
  <c r="M48" i="8"/>
  <c r="M57" i="8" s="1"/>
  <c r="M59" i="8"/>
  <c r="M60" i="8"/>
  <c r="G86" i="8"/>
  <c r="G89" i="8" s="1"/>
  <c r="K74" i="8"/>
  <c r="K69" i="8"/>
  <c r="L58" i="8"/>
  <c r="L64" i="8" s="1"/>
  <c r="L67" i="8" s="1"/>
  <c r="L79" i="8"/>
  <c r="I77" i="8"/>
  <c r="I82" i="8" s="1"/>
  <c r="I87" i="8"/>
  <c r="H87" i="8"/>
  <c r="I83" i="8"/>
  <c r="I88" i="8" s="1"/>
  <c r="J74" i="8"/>
  <c r="J69" i="8"/>
  <c r="M58" i="8" l="1"/>
  <c r="L78" i="8"/>
  <c r="J70" i="8"/>
  <c r="H86" i="8"/>
  <c r="H89" i="8" s="1"/>
  <c r="L74" i="8"/>
  <c r="L69" i="8"/>
  <c r="M79" i="8"/>
  <c r="M64" i="8"/>
  <c r="M67" i="8" s="1"/>
  <c r="M78" i="8"/>
  <c r="K70" i="8"/>
  <c r="K71" i="8"/>
  <c r="I85" i="8"/>
  <c r="I86" i="8" s="1"/>
  <c r="I89" i="8" s="1"/>
  <c r="N62" i="8"/>
  <c r="N59" i="8"/>
  <c r="N60" i="8"/>
  <c r="N61" i="8"/>
  <c r="O47" i="8"/>
  <c r="N48" i="8"/>
  <c r="N57" i="8" s="1"/>
  <c r="J77" i="8" l="1"/>
  <c r="J82" i="8" s="1"/>
  <c r="O59" i="8"/>
  <c r="O60" i="8"/>
  <c r="O61" i="8"/>
  <c r="P47" i="8"/>
  <c r="O62" i="8"/>
  <c r="O48" i="8"/>
  <c r="O57" i="8" s="1"/>
  <c r="M69" i="8"/>
  <c r="M74" i="8"/>
  <c r="N64" i="8"/>
  <c r="N67" i="8" s="1"/>
  <c r="N79" i="8"/>
  <c r="N58" i="8"/>
  <c r="N78" i="8" s="1"/>
  <c r="L70" i="8"/>
  <c r="J71" i="8"/>
  <c r="K77" i="8" l="1"/>
  <c r="K82" i="8" s="1"/>
  <c r="K85" i="8"/>
  <c r="K87" i="8"/>
  <c r="K83" i="8"/>
  <c r="M70" i="8"/>
  <c r="M71" i="8"/>
  <c r="L71" i="8"/>
  <c r="O79" i="8"/>
  <c r="N74" i="8"/>
  <c r="N69" i="8"/>
  <c r="O58" i="8"/>
  <c r="O64" i="8" s="1"/>
  <c r="O67" i="8" s="1"/>
  <c r="P60" i="8"/>
  <c r="P48" i="8"/>
  <c r="P57" i="8" s="1"/>
  <c r="P61" i="8"/>
  <c r="Q47" i="8"/>
  <c r="P62" i="8"/>
  <c r="P59" i="8"/>
  <c r="J85" i="8"/>
  <c r="J86" i="8" s="1"/>
  <c r="J89" i="8" s="1"/>
  <c r="J87" i="8"/>
  <c r="J83" i="8"/>
  <c r="J88" i="8" s="1"/>
  <c r="L77" i="8" l="1"/>
  <c r="L82" i="8" s="1"/>
  <c r="O74" i="8"/>
  <c r="O69" i="8"/>
  <c r="Q61" i="8"/>
  <c r="R47" i="8"/>
  <c r="Q62" i="8"/>
  <c r="Q48" i="8"/>
  <c r="Q57" i="8" s="1"/>
  <c r="Q59" i="8"/>
  <c r="Q58" i="8" s="1"/>
  <c r="Q60" i="8"/>
  <c r="O78" i="8"/>
  <c r="K86" i="8"/>
  <c r="K89" i="8" s="1"/>
  <c r="P58" i="8"/>
  <c r="P78" i="8"/>
  <c r="P79" i="8"/>
  <c r="P64" i="8"/>
  <c r="P67" i="8" s="1"/>
  <c r="N70" i="8"/>
  <c r="N71" i="8"/>
  <c r="K88" i="8"/>
  <c r="L85" i="8" l="1"/>
  <c r="L86" i="8" s="1"/>
  <c r="L89" i="8" s="1"/>
  <c r="L83" i="8"/>
  <c r="L88" i="8" s="1"/>
  <c r="M77" i="8"/>
  <c r="M82" i="8" s="1"/>
  <c r="M85" i="8" s="1"/>
  <c r="M86" i="8" s="1"/>
  <c r="M89" i="8" s="1"/>
  <c r="L87" i="8"/>
  <c r="Q64" i="8"/>
  <c r="Q67" i="8" s="1"/>
  <c r="Q79" i="8"/>
  <c r="Q78" i="8"/>
  <c r="O70" i="8"/>
  <c r="P74" i="8"/>
  <c r="P69" i="8"/>
  <c r="R62" i="8"/>
  <c r="R59" i="8"/>
  <c r="R60" i="8"/>
  <c r="B29" i="8" s="1"/>
  <c r="R61" i="8"/>
  <c r="B32" i="8" s="1"/>
  <c r="S47" i="8"/>
  <c r="R48" i="8"/>
  <c r="R57" i="8" s="1"/>
  <c r="M83" i="8" l="1"/>
  <c r="M88" i="8" s="1"/>
  <c r="M87" i="8"/>
  <c r="N77" i="8"/>
  <c r="N82" i="8" s="1"/>
  <c r="S60" i="8"/>
  <c r="T47" i="8"/>
  <c r="S48" i="8"/>
  <c r="S57" i="8" s="1"/>
  <c r="S61" i="8"/>
  <c r="S62" i="8"/>
  <c r="S59" i="8"/>
  <c r="P70" i="8"/>
  <c r="R79" i="8"/>
  <c r="R58" i="8"/>
  <c r="B26" i="8" s="1"/>
  <c r="O71" i="8"/>
  <c r="Q74" i="8"/>
  <c r="Q69" i="8"/>
  <c r="R78" i="8" l="1"/>
  <c r="R64" i="8"/>
  <c r="R67" i="8" s="1"/>
  <c r="R74" i="8" s="1"/>
  <c r="N85" i="8"/>
  <c r="N86" i="8" s="1"/>
  <c r="N89" i="8" s="1"/>
  <c r="N83" i="8"/>
  <c r="N88" i="8" s="1"/>
  <c r="N87" i="8"/>
  <c r="O77" i="8"/>
  <c r="O82" i="8" s="1"/>
  <c r="O85" i="8" s="1"/>
  <c r="O86" i="8" s="1"/>
  <c r="O89" i="8" s="1"/>
  <c r="P77" i="8"/>
  <c r="P82" i="8" s="1"/>
  <c r="P85" i="8"/>
  <c r="P87" i="8"/>
  <c r="P83" i="8"/>
  <c r="S79" i="8"/>
  <c r="R69" i="8"/>
  <c r="S58" i="8"/>
  <c r="S78" i="8" s="1"/>
  <c r="T60" i="8"/>
  <c r="U47" i="8"/>
  <c r="T48" i="8"/>
  <c r="T57" i="8" s="1"/>
  <c r="T61" i="8"/>
  <c r="T62" i="8"/>
  <c r="T59" i="8"/>
  <c r="Q70" i="8"/>
  <c r="Q77" i="8" s="1"/>
  <c r="Q82" i="8" s="1"/>
  <c r="P71" i="8"/>
  <c r="O83" i="8" l="1"/>
  <c r="O88" i="8" s="1"/>
  <c r="O87" i="8"/>
  <c r="Q71" i="8"/>
  <c r="T58" i="8"/>
  <c r="U60" i="8"/>
  <c r="V47" i="8"/>
  <c r="U48" i="8"/>
  <c r="U57" i="8" s="1"/>
  <c r="U61" i="8"/>
  <c r="U62" i="8"/>
  <c r="U59" i="8"/>
  <c r="U58" i="8" s="1"/>
  <c r="R71" i="8"/>
  <c r="R70" i="8"/>
  <c r="R77" i="8" s="1"/>
  <c r="S64" i="8"/>
  <c r="S67" i="8" s="1"/>
  <c r="Q85" i="8"/>
  <c r="Q87" i="8"/>
  <c r="Q83" i="8"/>
  <c r="Q88" i="8" s="1"/>
  <c r="R82" i="8"/>
  <c r="T78" i="8"/>
  <c r="T64" i="8"/>
  <c r="T67" i="8" s="1"/>
  <c r="T79" i="8"/>
  <c r="P86" i="8"/>
  <c r="P89" i="8" s="1"/>
  <c r="P88" i="8" l="1"/>
  <c r="U64" i="8"/>
  <c r="U67" i="8" s="1"/>
  <c r="U79" i="8"/>
  <c r="U78" i="8"/>
  <c r="T74" i="8"/>
  <c r="T69" i="8"/>
  <c r="Q86" i="8"/>
  <c r="Q89" i="8" s="1"/>
  <c r="V60" i="8"/>
  <c r="W47" i="8"/>
  <c r="V48" i="8"/>
  <c r="V57" i="8" s="1"/>
  <c r="V61" i="8"/>
  <c r="V62" i="8"/>
  <c r="V59" i="8"/>
  <c r="R85" i="8"/>
  <c r="R87" i="8"/>
  <c r="R83" i="8"/>
  <c r="R88" i="8" s="1"/>
  <c r="S74" i="8"/>
  <c r="S69" i="8"/>
  <c r="V58" i="8" l="1"/>
  <c r="W60" i="8"/>
  <c r="W48" i="8"/>
  <c r="W57" i="8" s="1"/>
  <c r="W61" i="8"/>
  <c r="W62" i="8"/>
  <c r="W59" i="8"/>
  <c r="S70" i="8"/>
  <c r="S77" i="8" s="1"/>
  <c r="S82" i="8" s="1"/>
  <c r="R86" i="8"/>
  <c r="V64" i="8"/>
  <c r="V67" i="8" s="1"/>
  <c r="V79" i="8"/>
  <c r="V78" i="8"/>
  <c r="T70" i="8"/>
  <c r="T71" i="8" s="1"/>
  <c r="U74" i="8"/>
  <c r="U69" i="8"/>
  <c r="S85" i="8" l="1"/>
  <c r="S86" i="8" s="1"/>
  <c r="S89" i="8" s="1"/>
  <c r="S83" i="8"/>
  <c r="S88" i="8" s="1"/>
  <c r="S87" i="8"/>
  <c r="V74" i="8"/>
  <c r="V69" i="8"/>
  <c r="T77" i="8"/>
  <c r="T82" i="8" s="1"/>
  <c r="W58" i="8"/>
  <c r="W64" i="8" s="1"/>
  <c r="W67" i="8" s="1"/>
  <c r="W79" i="8"/>
  <c r="W78" i="8"/>
  <c r="R89" i="8"/>
  <c r="G28" i="8"/>
  <c r="U70" i="8"/>
  <c r="U71" i="8" s="1"/>
  <c r="S71" i="8"/>
  <c r="W74" i="8" l="1"/>
  <c r="W69" i="8"/>
  <c r="U77" i="8"/>
  <c r="U82" i="8" s="1"/>
  <c r="V70" i="8"/>
  <c r="V71" i="8" s="1"/>
  <c r="T85" i="8"/>
  <c r="T86" i="8" s="1"/>
  <c r="T89" i="8" s="1"/>
  <c r="T87" i="8"/>
  <c r="T83" i="8"/>
  <c r="T88" i="8" s="1"/>
  <c r="W70" i="8" l="1"/>
  <c r="W71" i="8" s="1"/>
  <c r="U85" i="8"/>
  <c r="U86" i="8" s="1"/>
  <c r="U89" i="8" s="1"/>
  <c r="U87" i="8"/>
  <c r="U83" i="8"/>
  <c r="U88" i="8" s="1"/>
  <c r="V77" i="8"/>
  <c r="V82" i="8" s="1"/>
  <c r="V85" i="8" l="1"/>
  <c r="V86" i="8" s="1"/>
  <c r="V89" i="8" s="1"/>
  <c r="V83" i="8"/>
  <c r="V88" i="8" s="1"/>
  <c r="V87" i="8"/>
  <c r="W77" i="8"/>
  <c r="W82" i="8" s="1"/>
  <c r="W85" i="8" l="1"/>
  <c r="W86" i="8" s="1"/>
  <c r="W89" i="8" s="1"/>
  <c r="G27" i="8" s="1"/>
  <c r="W87" i="8"/>
  <c r="W83" i="8"/>
  <c r="W88" i="8" s="1"/>
  <c r="G26" i="8" s="1"/>
</calcChain>
</file>

<file path=xl/sharedStrings.xml><?xml version="1.0" encoding="utf-8"?>
<sst xmlns="http://schemas.openxmlformats.org/spreadsheetml/2006/main" count="1101" uniqueCount="563">
  <si>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</si>
  <si>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</si>
  <si>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</si>
  <si>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</si>
  <si>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</si>
  <si>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</si>
  <si>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</si>
  <si>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</si>
  <si>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</si>
  <si>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</si>
  <si>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</si>
  <si>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</si>
  <si>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</si>
  <si>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</si>
  <si>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</si>
  <si>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</si>
  <si>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</si>
  <si>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</si>
  <si>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</si>
  <si>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</si>
  <si>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</si>
  <si>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</si>
  <si>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</si>
  <si>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</si>
  <si>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</si>
  <si>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</si>
  <si>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</si>
  <si>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</si>
  <si>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</si>
  <si>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</si>
  <si>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</si>
  <si>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</si>
  <si>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</si>
  <si>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</si>
  <si>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</si>
  <si>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</si>
  <si>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</si>
  <si>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</si>
  <si>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</si>
  <si>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</si>
  <si>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</si>
  <si>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</si>
  <si>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</si>
  <si>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</si>
  <si>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</si>
  <si>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</si>
  <si>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</si>
  <si>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</si>
  <si>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</si>
  <si>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</si>
  <si>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</si>
  <si>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</si>
  <si>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</si>
  <si>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</si>
  <si>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</si>
  <si>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</si>
  <si>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</si>
  <si>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</si>
  <si>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</si>
  <si>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</si>
  <si>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</si>
  <si>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</si>
  <si>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</si>
  <si>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</si>
  <si>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</si>
  <si>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</si>
  <si>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</si>
  <si>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</si>
  <si>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</si>
  <si>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</si>
  <si>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</si>
  <si>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</si>
  <si>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</si>
  <si>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</si>
  <si>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</si>
  <si>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</si>
  <si>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</si>
  <si>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</si>
  <si>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</si>
  <si>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</si>
  <si>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</si>
  <si>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</si>
  <si>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</si>
  <si>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</si>
  <si>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</si>
  <si>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</si>
  <si>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</si>
  <si>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</si>
  <si>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</si>
  <si>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</si>
  <si>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</si>
  <si>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</si>
  <si>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</si>
  <si>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</si>
  <si>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</si>
  <si>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</si>
  <si>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</si>
  <si>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</si>
  <si>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</si>
  <si>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</si>
  <si>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</si>
  <si>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</si>
  <si>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</si>
  <si>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</si>
  <si>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</si>
  <si>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</si>
  <si>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</si>
  <si>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</si>
  <si>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</si>
  <si>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</si>
  <si>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</si>
  <si>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</si>
  <si>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</si>
  <si>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</si>
  <si>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</si>
  <si>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</si>
  <si>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</si>
  <si>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</si>
  <si>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</si>
  <si>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</si>
  <si>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</si>
  <si>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</si>
  <si>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</si>
  <si>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</si>
  <si>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</si>
  <si>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</si>
  <si>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</si>
  <si>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</si>
  <si>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</si>
  <si>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</si>
  <si>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</si>
  <si>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</si>
  <si>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</si>
  <si>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</si>
  <si>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</si>
  <si>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</si>
  <si>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</si>
  <si>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</si>
  <si>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</si>
  <si>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</si>
  <si>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</si>
  <si>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</si>
  <si>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</si>
  <si>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</si>
  <si>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</si>
  <si>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</si>
  <si>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</si>
  <si>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</si>
  <si>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</si>
  <si>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</si>
  <si>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</si>
  <si>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</si>
  <si>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</si>
  <si>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</si>
  <si>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</si>
  <si>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</si>
  <si>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</si>
  <si>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</si>
  <si>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</si>
  <si>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</si>
  <si>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</si>
  <si>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</si>
  <si>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</si>
  <si>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</si>
  <si>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</si>
  <si>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</si>
  <si>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</si>
  <si>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</si>
  <si>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</si>
  <si>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</si>
  <si>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</si>
  <si>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</si>
  <si>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</si>
  <si>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</si>
  <si>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</si>
  <si>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</si>
  <si>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</si>
  <si>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</si>
  <si>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</si>
  <si>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</si>
  <si>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</si>
  <si>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</si>
  <si>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</si>
  <si>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</si>
  <si>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</si>
  <si>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</si>
  <si>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</si>
  <si>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</si>
  <si>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</si>
  <si>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</si>
  <si>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</si>
  <si>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</si>
  <si>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</si>
  <si>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</si>
  <si>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</si>
  <si>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</si>
  <si>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</si>
  <si>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</si>
  <si>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</si>
  <si>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</si>
  <si>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</si>
  <si>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</si>
  <si>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</si>
  <si>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</si>
  <si>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</si>
  <si>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</si>
  <si>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</si>
  <si>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</si>
  <si>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</si>
  <si>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</si>
  <si>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</si>
  <si>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</si>
  <si>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</si>
  <si>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</si>
  <si>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</si>
  <si>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</si>
  <si>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</si>
  <si>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</si>
  <si>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</si>
  <si>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</si>
  <si>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</si>
  <si>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</si>
  <si>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</si>
  <si>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</si>
  <si>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</si>
  <si>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</si>
  <si>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</si>
  <si>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</si>
  <si>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</si>
  <si>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</si>
  <si>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</si>
  <si>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</si>
  <si>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</si>
  <si>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</si>
  <si>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</si>
  <si>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</si>
  <si>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</si>
  <si>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</si>
  <si>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</si>
  <si>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</si>
  <si>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</si>
  <si>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</si>
  <si>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</si>
  <si>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</si>
  <si>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</si>
  <si>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</si>
  <si>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</si>
  <si>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</si>
  <si>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</si>
  <si>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</si>
  <si>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</si>
  <si>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</si>
  <si>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</si>
  <si>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</si>
  <si>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</si>
  <si>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</si>
  <si>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</si>
  <si>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</si>
  <si>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</si>
  <si>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</si>
  <si>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</si>
  <si>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</si>
  <si>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</si>
  <si>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</si>
  <si>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</si>
  <si>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</si>
  <si>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</si>
  <si>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</si>
  <si>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</si>
  <si>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</si>
  <si>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</si>
  <si>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</si>
  <si>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</si>
  <si>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</si>
  <si>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</si>
  <si>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</si>
  <si>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</si>
  <si>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</si>
  <si>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</si>
  <si>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</si>
  <si>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</si>
  <si>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</si>
  <si>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</si>
  <si>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</si>
  <si>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</si>
  <si>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</si>
  <si>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</si>
  <si>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</si>
  <si>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</si>
  <si>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</si>
  <si>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</si>
  <si>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</si>
  <si>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</si>
  <si>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</si>
  <si>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</si>
  <si>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</si>
  <si>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</si>
  <si>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</si>
  <si>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</si>
  <si>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</si>
  <si>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</si>
  <si>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</si>
  <si>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</si>
  <si>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</si>
  <si>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</si>
  <si>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</si>
  <si>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</si>
  <si>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</si>
  <si>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</si>
  <si>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</si>
  <si>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</si>
  <si>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</si>
  <si>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</si>
  <si>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</si>
  <si>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</si>
  <si>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</si>
  <si>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</si>
  <si>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</si>
  <si>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</si>
  <si>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</si>
  <si>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</si>
  <si>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</si>
  <si>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</si>
  <si>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</si>
  <si>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</si>
  <si>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</si>
  <si>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</si>
  <si>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</si>
  <si>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</si>
  <si>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</si>
  <si>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</si>
  <si>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</si>
  <si>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</si>
  <si>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</si>
  <si>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</si>
  <si>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</si>
  <si>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</si>
  <si>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</si>
  <si>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</si>
  <si>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</si>
  <si>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</si>
  <si>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</si>
  <si>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</si>
  <si>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</si>
  <si>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</si>
  <si>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</si>
  <si>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</si>
  <si>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</si>
  <si>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</si>
  <si>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</si>
  <si>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</si>
  <si>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</si>
  <si>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</si>
  <si>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</si>
  <si>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</si>
  <si>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</si>
  <si>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</si>
  <si>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</si>
  <si>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</si>
  <si>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</si>
  <si>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</si>
  <si>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</si>
  <si>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</si>
  <si>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</si>
  <si>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</si>
  <si>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</si>
  <si>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</si>
  <si>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</si>
  <si>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</si>
  <si>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</si>
  <si>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</si>
  <si>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</si>
  <si>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</si>
  <si>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</si>
  <si>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</si>
  <si>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</si>
  <si>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</si>
  <si>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</si>
  <si>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</si>
  <si>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</si>
  <si>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</si>
  <si>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</si>
  <si>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</si>
  <si>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</si>
  <si>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</si>
  <si>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</si>
  <si>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</si>
  <si>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</si>
  <si>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</si>
  <si>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</si>
  <si>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</si>
  <si>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</si>
  <si>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</si>
  <si>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</si>
  <si>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</si>
  <si>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</si>
  <si>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</si>
  <si>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</si>
  <si>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</si>
  <si>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</si>
  <si>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</si>
  <si>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</si>
  <si>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</si>
  <si>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</si>
  <si>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</si>
  <si>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</si>
  <si>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</si>
  <si>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</si>
  <si>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</si>
  <si>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</si>
  <si>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</si>
  <si>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</si>
  <si>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</si>
  <si>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</si>
  <si>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</si>
  <si>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</si>
  <si>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</si>
  <si>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</si>
  <si>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</si>
  <si>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</si>
  <si>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</si>
  <si>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</si>
  <si>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</si>
  <si>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</si>
  <si>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</si>
  <si>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</si>
  <si>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</si>
  <si>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</si>
  <si>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</si>
  <si>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</si>
  <si>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</si>
  <si>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</si>
  <si>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</si>
  <si>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</si>
  <si>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</si>
  <si>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</si>
  <si>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</si>
  <si>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</si>
  <si>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</si>
  <si>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</si>
  <si>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</si>
  <si>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</si>
  <si>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</si>
  <si>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</si>
  <si>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</si>
  <si>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</si>
  <si>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</si>
  <si>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</si>
  <si>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</si>
  <si>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</si>
  <si>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</si>
  <si>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</si>
  <si>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</si>
  <si>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</si>
  <si>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</si>
  <si>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</si>
  <si>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</si>
  <si>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</si>
  <si>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</si>
  <si>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</si>
  <si>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</si>
  <si>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</si>
  <si>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</si>
  <si>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</si>
  <si>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</si>
  <si>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</si>
  <si>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</si>
  <si>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</si>
  <si>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</si>
  <si>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</si>
  <si>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</si>
  <si>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</si>
  <si>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</si>
  <si>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</si>
  <si>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</si>
  <si>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</si>
  <si>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</si>
  <si>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</si>
  <si>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</si>
  <si>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</si>
  <si>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</si>
  <si>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</si>
  <si>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</si>
  <si>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</si>
  <si>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</si>
  <si>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</si>
  <si>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</si>
  <si>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</si>
  <si>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</si>
  <si>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</si>
  <si>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</si>
  <si>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</si>
  <si>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</si>
  <si>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</si>
  <si>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</si>
  <si>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</si>
  <si>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</si>
  <si>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</si>
  <si>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</si>
  <si>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</si>
  <si>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</si>
  <si>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</si>
  <si>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</si>
  <si>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</si>
  <si>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</si>
  <si>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</si>
  <si>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</si>
  <si>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</si>
  <si>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</si>
  <si>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</si>
  <si>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</si>
  <si>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</si>
  <si>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</si>
  <si>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</si>
  <si>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</si>
  <si>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</si>
  <si>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</si>
  <si>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</si>
  <si>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</si>
  <si>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</si>
  <si>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</si>
  <si>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</si>
  <si>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</si>
  <si>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ВЛ 0,4 кВ фид. №2-0,4 кВ от оп.№9 с. Рябки, ул. Лесная от КТП №4288 по ВЛ 10 кВ № 11 ПС Рябки </t>
  </si>
  <si>
    <t xml:space="preserve">ВЛИ 0,4 кВ фид. №2-0,4 кВ от оп.№9 с. Рябки, ул. Лесная от КТП №4288 по ВЛ 10 кВ № 11 ПС Рябки </t>
  </si>
  <si>
    <t>ВЛ 0,4 кВ фид. №2-0,4 кВ от оп.№9 до оп.№29</t>
  </si>
  <si>
    <t>ВЛИ 0,4 кВ фид. №2-0,4 кВ от оп.№9 до оп.№29</t>
  </si>
  <si>
    <t>АС-25; АС-16</t>
  </si>
  <si>
    <t>СИП-2 3х50+1х70</t>
  </si>
  <si>
    <t>ВЛ</t>
  </si>
  <si>
    <t>ВЛИ</t>
  </si>
  <si>
    <t>деревянные на ж/б приставкаж</t>
  </si>
  <si>
    <t>ж/б</t>
  </si>
  <si>
    <t>АТО_O_Ч2_14 № 15 05.02.2024 ПО "ЧЭС" ПКГУП "КЭС"</t>
  </si>
  <si>
    <t>Замена деревянных опор на ж/б, замена неизолированного провода на СИП</t>
  </si>
  <si>
    <t>ПКГУП "КЭС"</t>
  </si>
  <si>
    <t>Реконструкция</t>
  </si>
  <si>
    <t>закупка не проведена</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</si>
  <si>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</si>
  <si>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Пермский край, Чернушинский городской округ</t>
  </si>
  <si>
    <t xml:space="preserve">МВ×А-0;т.у.-0; км ЛЭП-0,57;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</si>
  <si>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</si>
  <si>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</si>
  <si>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</si>
  <si>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</si>
  <si>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</si>
  <si>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</si>
  <si>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</si>
  <si>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</si>
  <si>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</si>
  <si>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</si>
  <si>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</si>
  <si>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</si>
  <si>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</si>
  <si>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</si>
  <si>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</si>
  <si>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</si>
  <si>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</si>
  <si>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1,07 млн руб с НДС</t>
  </si>
  <si>
    <t>0,9млн руб без НДС</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</si>
  <si>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Физический и моральный износ 100%  построенной ВЛ в 1985 году. Реконструкция и капитальный ремонт, с ввода в эксплуатацию, не проводились. В связи с истечением нормативного срока службы ВЛ 0,4 кВ фид. №2 имеет большое количество опор, на которые подъем запрещен. ВЛ выполнена проводами разного сечения, сечение фазных проводов менее 50 мм2, перегружаются в период максимальных нагрузок (п. 2.4.16. ПУЭ); ширина раскрытия продольных и поперечных трещин у более 60 % ж/б приставок и опор ВЛ; периодичность установки повторных заземлений на ВЛ не соответствует п. 1.7.102, п.1.7.103, п. 2.4.46 ПУЭ; степень коррозии арматуры и повторных заземлений свыше 50 %. Имеются многочисленные соединения провода марки АС-16 мм2, АС-25 мм2 в пролетах из-за падения деревьев, КЗ при схлетывании проводов. ВЛ с неизолированным проводом является источником повышенной опасности для населения.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</si>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</sst>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2567797.3444262161</c:v>
                </c:pt>
                <c:pt idx="3">
                  <c:v>4308349.1110556144</c:v>
                </c:pt>
                <c:pt idx="4">
                  <c:v>6219113.6655837987</c:v>
                </c:pt>
                <c:pt idx="5">
                  <c:v>8317046.0974675119</c:v>
                </c:pt>
                <c:pt idx="6">
                  <c:v>10620814.129518954</c:v>
                </c:pt>
                <c:pt idx="7">
                  <c:v>13150973.189038971</c:v>
                </c:pt>
                <c:pt idx="8">
                  <c:v>15930159.555479493</c:v>
                </c:pt>
                <c:pt idx="9">
                  <c:v>18983303.466517273</c:v>
                </c:pt>
                <c:pt idx="10">
                  <c:v>22337864.261646137</c:v>
                </c:pt>
                <c:pt idx="11">
                  <c:v>26024089.860399783</c:v>
                </c:pt>
                <c:pt idx="12">
                  <c:v>30075303.113300409</c:v>
                </c:pt>
                <c:pt idx="13">
                  <c:v>34528217.830021828</c:v>
                </c:pt>
                <c:pt idx="14">
                  <c:v>39423287.583749644</c:v>
                </c:pt>
                <c:pt idx="15">
                  <c:v>44805090.716291077</c:v>
                </c:pt>
                <c:pt idx="16">
                  <c:v>50722755.328425623</c:v>
                </c:pt>
              </c:numCache>
            </c:numRef>
          </c:val>
          <c:smooth val="0"/>
          <c:extLst>
            <c:ext xmlns:c16="http://schemas.microsoft.com/office/drawing/2014/chart" uri="{C3380CC4-5D6E-409C-BE32-E72D297353CC}">
              <c16:uniqueId val="{00000000-4B00-4A15-8DA0-F40E159F28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1407453.176594255</c:v>
                </c:pt>
                <c:pt idx="3">
                  <c:v>1363107.3432762148</c:v>
                </c:pt>
                <c:pt idx="4">
                  <c:v>1324255.6845902274</c:v>
                </c:pt>
                <c:pt idx="5">
                  <c:v>1286701.2498802196</c:v>
                </c:pt>
                <c:pt idx="6">
                  <c:v>1250392.9896338168</c:v>
                </c:pt>
                <c:pt idx="7">
                  <c:v>1215282.2736402745</c:v>
                </c:pt>
                <c:pt idx="8">
                  <c:v>1181322.7460097091</c:v>
                </c:pt>
                <c:pt idx="9">
                  <c:v>1148470.1913940993</c:v>
                </c:pt>
                <c:pt idx="10">
                  <c:v>1116682.4113580114</c:v>
                </c:pt>
                <c:pt idx="11">
                  <c:v>1085919.1099570743</c:v>
                </c:pt>
                <c:pt idx="12">
                  <c:v>1056141.7876802327</c:v>
                </c:pt>
                <c:pt idx="13">
                  <c:v>1027313.6429990433</c:v>
                </c:pt>
                <c:pt idx="14">
                  <c:v>999399.48084502027</c:v>
                </c:pt>
                <c:pt idx="15">
                  <c:v>972365.6274052728</c:v>
                </c:pt>
                <c:pt idx="16">
                  <c:v>946179.85068840871</c:v>
                </c:pt>
              </c:numCache>
            </c:numRef>
          </c:val>
          <c:smooth val="0"/>
          <c:extLst>
            <c:ext xmlns:c16="http://schemas.microsoft.com/office/drawing/2014/chart" uri="{C3380CC4-5D6E-409C-BE32-E72D297353CC}">
              <c16:uniqueId val="{00000001-4B00-4A15-8DA0-F40E159F28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554</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555</v>
      </c>
    </row>
    <row r="41" spans="1:24" ht="63" x14ac:dyDescent="0.25">
      <c r="A41" s="18" t="s">
        <v>48</v>
      </c>
      <c r="B41" s="24" t="s">
        <v>49</v>
      </c>
      <c r="C41" s="17" t="s">
        <v>556</v>
      </c>
    </row>
    <row r="42" spans="1:24" ht="47.25" x14ac:dyDescent="0.25">
      <c r="A42" s="18" t="s">
        <v>50</v>
      </c>
      <c r="B42" s="24" t="s">
        <v>51</v>
      </c>
      <c r="C42" s="17" t="s">
        <v>556</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557</v>
      </c>
    </row>
    <row r="47" spans="1:24" ht="18.75" customHeight="1" x14ac:dyDescent="0.25">
      <c r="A47" s="21"/>
      <c r="B47" s="22"/>
      <c r="C47" s="23"/>
    </row>
    <row r="48" spans="1:24" ht="31.5" x14ac:dyDescent="0.25">
      <c r="A48" s="18" t="s">
        <v>60</v>
      </c>
      <c r="B48" s="24" t="s">
        <v>61</v>
      </c>
      <c r="C48" s="25" t="s">
        <v>558</v>
      </c>
    </row>
    <row r="49" spans="1:3" ht="31.5" x14ac:dyDescent="0.25">
      <c r="A49" s="18" t="s">
        <v>62</v>
      </c>
      <c r="B49" s="24" t="s">
        <v>63</v>
      </c>
      <c r="C49" s="26"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1.0748013479999998</v>
      </c>
      <c r="E24" s="196">
        <v>1.0748013479999998</v>
      </c>
      <c r="F24" s="197">
        <v>1.0748013479999998</v>
      </c>
      <c r="G24" s="196">
        <v>0</v>
      </c>
      <c r="H24" s="196">
        <v>0</v>
      </c>
      <c r="I24" s="196">
        <v>0</v>
      </c>
      <c r="J24" s="196">
        <v>1.0748013479999998</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1.0748013479999998</v>
      </c>
      <c r="E27" s="26">
        <v>1.0748013479999998</v>
      </c>
      <c r="F27" s="203">
        <v>1.0748013479999998</v>
      </c>
      <c r="G27" s="26">
        <v>0</v>
      </c>
      <c r="H27" s="26">
        <v>0</v>
      </c>
      <c r="I27" s="26">
        <v>0</v>
      </c>
      <c r="J27" s="26">
        <v>1.0748013479999998</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0.89566778999999985</v>
      </c>
      <c r="E30" s="200">
        <v>0.89566778999999985</v>
      </c>
      <c r="F30" s="200">
        <v>0.89566778999999985</v>
      </c>
      <c r="G30" s="200">
        <v>0</v>
      </c>
      <c r="H30" s="200">
        <v>0</v>
      </c>
      <c r="I30" s="200">
        <v>0</v>
      </c>
      <c r="J30" s="200">
        <v>0.89566778999999985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8.9566778999999985E-2</v>
      </c>
      <c r="E31" s="26">
        <v>8.9566778999999985E-2</v>
      </c>
      <c r="F31" s="26">
        <v>8.9566778999999985E-2</v>
      </c>
      <c r="G31" s="200">
        <v>0</v>
      </c>
      <c r="H31" s="26">
        <v>0</v>
      </c>
      <c r="I31" s="26">
        <v>0</v>
      </c>
      <c r="J31" s="200">
        <v>8.9566778999999985E-2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0.22391694749999996</v>
      </c>
      <c r="E32" s="26">
        <v>0.22391694749999996</v>
      </c>
      <c r="F32" s="26">
        <v>0.22391694749999996</v>
      </c>
      <c r="G32" s="200">
        <v>0</v>
      </c>
      <c r="H32" s="26">
        <v>0</v>
      </c>
      <c r="I32" s="26">
        <v>0</v>
      </c>
      <c r="J32" s="200">
        <v>0.22391694749999996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0.53740067399999991</v>
      </c>
      <c r="E33" s="26">
        <v>0.53740067399999991</v>
      </c>
      <c r="F33" s="26">
        <v>0.53740067399999991</v>
      </c>
      <c r="G33" s="200">
        <v>0</v>
      </c>
      <c r="H33" s="26">
        <v>0</v>
      </c>
      <c r="I33" s="26">
        <v>0</v>
      </c>
      <c r="J33" s="200">
        <v>0.53740067399999991</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4.4783389499999993E-2</v>
      </c>
      <c r="E34" s="26">
        <v>4.4783389499999993E-2</v>
      </c>
      <c r="F34" s="26">
        <v>4.4783389499999993E-2</v>
      </c>
      <c r="G34" s="200">
        <v>0</v>
      </c>
      <c r="H34" s="26">
        <v>0</v>
      </c>
      <c r="I34" s="26">
        <v>0</v>
      </c>
      <c r="J34" s="200">
        <v>4.4783389499999993E-2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0.56999999999999995</v>
      </c>
      <c r="E38" s="26">
        <v>0.56999999999999995</v>
      </c>
      <c r="F38" s="26">
        <v>0.56999999999999995</v>
      </c>
      <c r="G38" s="26">
        <v>0</v>
      </c>
      <c r="H38" s="26">
        <v>0</v>
      </c>
      <c r="I38" s="26">
        <v>0</v>
      </c>
      <c r="J38" s="26">
        <v>0.56999999999999995</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0.56999999999999995</v>
      </c>
      <c r="E48" s="200">
        <v>0.56999999999999995</v>
      </c>
      <c r="F48" s="200">
        <v>0.56999999999999995</v>
      </c>
      <c r="G48" s="200">
        <v>0</v>
      </c>
      <c r="H48" s="200">
        <v>0</v>
      </c>
      <c r="I48" s="200">
        <v>0</v>
      </c>
      <c r="J48" s="200">
        <v>0.56999999999999995</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0.89566778999999985</v>
      </c>
      <c r="E55" s="200">
        <v>0.89566778999999985</v>
      </c>
      <c r="F55" s="200">
        <v>0.89566778999999985</v>
      </c>
      <c r="G55" s="200">
        <v>0</v>
      </c>
      <c r="H55" s="200">
        <v>0</v>
      </c>
      <c r="I55" s="200">
        <v>0</v>
      </c>
      <c r="J55" s="200">
        <v>0.89566778999999985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0.89566778999999985</v>
      </c>
      <c r="E56" s="26">
        <v>0.89566778999999985</v>
      </c>
      <c r="F56" s="26">
        <v>0.89566778999999985</v>
      </c>
      <c r="G56" s="26">
        <v>0</v>
      </c>
      <c r="H56" s="26">
        <v>0</v>
      </c>
      <c r="I56" s="26">
        <v>0</v>
      </c>
      <c r="J56" s="26">
        <v>0.89566778999999985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0.56999999999999995</v>
      </c>
      <c r="E59" s="211">
        <v>0.56999999999999995</v>
      </c>
      <c r="F59" s="211">
        <v>0.56999999999999995</v>
      </c>
      <c r="G59" s="211">
        <v>0</v>
      </c>
      <c r="H59" s="211">
        <v>0</v>
      </c>
      <c r="I59" s="211">
        <v>0</v>
      </c>
      <c r="J59" s="211">
        <v>0.56999999999999995</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0.89566778999999985</v>
      </c>
      <c r="E64" s="221">
        <v>0.89566778999999985</v>
      </c>
      <c r="F64" s="221">
        <v>0.89566778999999985</v>
      </c>
      <c r="G64" s="221">
        <v>0</v>
      </c>
      <c r="H64" s="221">
        <v>0</v>
      </c>
      <c r="I64" s="221">
        <v>0</v>
      </c>
      <c r="J64" s="221">
        <v>0.89566778999999985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2025</v>
      </c>
      <c r="E26" s="157" t="s">
        <v>84</v>
      </c>
      <c r="F26" s="157" t="s">
        <v>84</v>
      </c>
      <c r="G26" s="157">
        <v>0</v>
      </c>
      <c r="H26" s="157" t="s">
        <v>84</v>
      </c>
      <c r="I26" s="157">
        <v>0</v>
      </c>
      <c r="J26" s="157" t="s">
        <v>84</v>
      </c>
      <c r="K26" s="157" t="s">
        <v>84</v>
      </c>
      <c r="L26" s="157">
        <v>0</v>
      </c>
      <c r="M26" s="157" t="s">
        <v>84</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469</v>
      </c>
      <c r="B21" s="168" t="s">
        <v>538</v>
      </c>
    </row>
    <row r="22" spans="1:2" s="134" customFormat="1" ht="16.5" thickBot="1" x14ac:dyDescent="0.3">
      <c r="A22" s="167" t="s">
        <v>470</v>
      </c>
      <c r="B22" s="168" t="s">
        <v>539</v>
      </c>
    </row>
    <row r="23" spans="1:2" s="134" customFormat="1" ht="16.5" thickBot="1" x14ac:dyDescent="0.3">
      <c r="A23" s="167" t="s">
        <v>471</v>
      </c>
      <c r="B23" s="168" t="s">
        <v>536</v>
      </c>
    </row>
    <row r="24" spans="1:2" s="134" customFormat="1" ht="16.5" thickBot="1" x14ac:dyDescent="0.3">
      <c r="A24" s="167" t="s">
        <v>472</v>
      </c>
      <c r="B24" s="168" t="s">
        <v>540</v>
      </c>
    </row>
    <row r="25" spans="1:2" s="134" customFormat="1" ht="16.5" thickBot="1" x14ac:dyDescent="0.3">
      <c r="A25" s="169" t="s">
        <v>473</v>
      </c>
      <c r="B25" s="168">
        <v>2025</v>
      </c>
    </row>
    <row r="26" spans="1:2" s="134" customFormat="1" ht="16.5" thickBot="1" x14ac:dyDescent="0.3">
      <c r="A26" s="170" t="s">
        <v>474</v>
      </c>
      <c r="B26" s="168" t="s">
        <v>541</v>
      </c>
    </row>
    <row r="27" spans="1:2" s="134" customFormat="1" ht="29.25" thickBot="1" x14ac:dyDescent="0.3">
      <c r="A27" s="171" t="s">
        <v>475</v>
      </c>
      <c r="B27" s="172">
        <v>1.0748013479999998</v>
      </c>
    </row>
    <row r="28" spans="1:2" s="134" customFormat="1" ht="16.5" thickBot="1" x14ac:dyDescent="0.3">
      <c r="A28" s="173" t="s">
        <v>476</v>
      </c>
      <c r="B28" s="172" t="s">
        <v>542</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543</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544</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544</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545</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545</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535</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546</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547</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548</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524</v>
      </c>
      <c r="D25" s="17" t="s">
        <v>525</v>
      </c>
      <c r="E25" s="17" t="s">
        <v>526</v>
      </c>
      <c r="F25" s="17">
        <v>0.4</v>
      </c>
      <c r="G25" s="17">
        <v>0.4</v>
      </c>
      <c r="H25" s="17">
        <v>0.4</v>
      </c>
      <c r="I25" s="17">
        <v>0.4</v>
      </c>
      <c r="J25" s="17">
        <v>1985</v>
      </c>
      <c r="K25" s="17">
        <v>1</v>
      </c>
      <c r="L25" s="17">
        <v>1</v>
      </c>
      <c r="M25" s="17" t="s">
        <v>527</v>
      </c>
      <c r="N25" s="17" t="s">
        <v>528</v>
      </c>
      <c r="O25" s="17" t="s">
        <v>529</v>
      </c>
      <c r="P25" s="17" t="s">
        <v>530</v>
      </c>
      <c r="Q25" s="17">
        <v>0.56999999999999995</v>
      </c>
      <c r="R25" s="17">
        <v>0.56999999999999995</v>
      </c>
      <c r="S25" s="17" t="s">
        <v>84</v>
      </c>
      <c r="T25" s="17" t="s">
        <v>84</v>
      </c>
      <c r="U25" s="17" t="s">
        <v>84</v>
      </c>
      <c r="V25" s="17" t="s">
        <v>531</v>
      </c>
      <c r="W25" s="17" t="s">
        <v>532</v>
      </c>
      <c r="X25" s="17" t="s">
        <v>533</v>
      </c>
      <c r="Y25" s="17" t="s">
        <v>534</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O_Ч2_14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560</v>
      </c>
    </row>
    <row r="23" spans="1:3" ht="42.75" customHeight="1" x14ac:dyDescent="0.25">
      <c r="A23" s="49" t="s">
        <v>16</v>
      </c>
      <c r="B23" s="50" t="s">
        <v>138</v>
      </c>
      <c r="C23" s="25" t="s">
        <v>538</v>
      </c>
    </row>
    <row r="24" spans="1:3" ht="63" customHeight="1" x14ac:dyDescent="0.25">
      <c r="A24" s="49" t="s">
        <v>18</v>
      </c>
      <c r="B24" s="50" t="s">
        <v>139</v>
      </c>
      <c r="C24" s="25" t="s">
        <v>540</v>
      </c>
    </row>
    <row r="25" spans="1:3" ht="63" customHeight="1" x14ac:dyDescent="0.25">
      <c r="A25" s="49" t="s">
        <v>20</v>
      </c>
      <c r="B25" s="50" t="s">
        <v>140</v>
      </c>
      <c r="C25" s="25" t="s">
        <v>190</v>
      </c>
    </row>
    <row r="26" spans="1:3" ht="42.75" customHeight="1" x14ac:dyDescent="0.25">
      <c r="A26" s="49" t="s">
        <v>22</v>
      </c>
      <c r="B26" s="50" t="s">
        <v>141</v>
      </c>
      <c r="C26" s="25" t="s">
        <v>561</v>
      </c>
    </row>
    <row r="27" spans="1:3" ht="42.75" customHeight="1" x14ac:dyDescent="0.25">
      <c r="A27" s="49" t="s">
        <v>24</v>
      </c>
      <c r="B27" s="50" t="s">
        <v>142</v>
      </c>
      <c r="C27" s="25" t="s">
        <v>562</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895667.7899999998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18358362.820826594</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25590.508285714281</v>
      </c>
      <c r="E65" s="109">
        <f t="shared" si="10"/>
        <v>25590.508285714281</v>
      </c>
      <c r="F65" s="109">
        <f t="shared" si="10"/>
        <v>25590.508285714281</v>
      </c>
      <c r="G65" s="109">
        <f t="shared" si="10"/>
        <v>25590.508285714281</v>
      </c>
      <c r="H65" s="109">
        <f t="shared" si="10"/>
        <v>25590.508285714281</v>
      </c>
      <c r="I65" s="109">
        <f t="shared" si="10"/>
        <v>25590.508285714281</v>
      </c>
      <c r="J65" s="109">
        <f t="shared" si="10"/>
        <v>25590.508285714281</v>
      </c>
      <c r="K65" s="109">
        <f t="shared" si="10"/>
        <v>25590.508285714281</v>
      </c>
      <c r="L65" s="109">
        <f t="shared" si="10"/>
        <v>25590.508285714281</v>
      </c>
      <c r="M65" s="109">
        <f t="shared" si="10"/>
        <v>25590.508285714281</v>
      </c>
      <c r="N65" s="109">
        <f t="shared" si="10"/>
        <v>25590.508285714281</v>
      </c>
      <c r="O65" s="109">
        <f t="shared" si="10"/>
        <v>25590.508285714281</v>
      </c>
      <c r="P65" s="109">
        <f t="shared" si="10"/>
        <v>25590.508285714281</v>
      </c>
      <c r="Q65" s="109">
        <f t="shared" si="10"/>
        <v>25590.508285714281</v>
      </c>
      <c r="R65" s="109">
        <f t="shared" si="10"/>
        <v>25590.508285714281</v>
      </c>
      <c r="S65" s="109">
        <f t="shared" si="10"/>
        <v>25590.508285714281</v>
      </c>
      <c r="T65" s="109">
        <f t="shared" si="10"/>
        <v>25590.508285714281</v>
      </c>
      <c r="U65" s="109">
        <f t="shared" si="10"/>
        <v>25590.508285714281</v>
      </c>
      <c r="V65" s="109">
        <f t="shared" si="10"/>
        <v>25590.508285714281</v>
      </c>
      <c r="W65" s="109">
        <f t="shared" si="10"/>
        <v>25590.508285714281</v>
      </c>
    </row>
    <row r="66" spans="1:23" ht="11.25" customHeight="1" x14ac:dyDescent="0.25">
      <c r="A66" s="74" t="s">
        <v>238</v>
      </c>
      <c r="B66" s="109">
        <f>IF(AND(B45&gt;$B$92,B45&lt;=$B$92+$B$27),B65,0)</f>
        <v>0</v>
      </c>
      <c r="C66" s="109">
        <f t="shared" ref="C66:W66" si="11">IF(AND(C45&gt;$B$92,C45&lt;=$B$92+$B$27),C65+B66,0)</f>
        <v>0</v>
      </c>
      <c r="D66" s="109">
        <f t="shared" si="11"/>
        <v>25590.508285714281</v>
      </c>
      <c r="E66" s="109">
        <f t="shared" si="11"/>
        <v>51181.016571428561</v>
      </c>
      <c r="F66" s="109">
        <f t="shared" si="11"/>
        <v>76771.524857142838</v>
      </c>
      <c r="G66" s="109">
        <f t="shared" si="11"/>
        <v>102362.03314285712</v>
      </c>
      <c r="H66" s="109">
        <f t="shared" si="11"/>
        <v>127952.54142857141</v>
      </c>
      <c r="I66" s="109">
        <f t="shared" si="11"/>
        <v>153543.04971428568</v>
      </c>
      <c r="J66" s="109">
        <f t="shared" si="11"/>
        <v>179133.55799999996</v>
      </c>
      <c r="K66" s="109">
        <f t="shared" si="11"/>
        <v>204724.06628571425</v>
      </c>
      <c r="L66" s="109">
        <f t="shared" si="11"/>
        <v>230314.57457142853</v>
      </c>
      <c r="M66" s="109">
        <f t="shared" si="11"/>
        <v>255905.08285714281</v>
      </c>
      <c r="N66" s="109">
        <f t="shared" si="11"/>
        <v>281495.5911428571</v>
      </c>
      <c r="O66" s="109">
        <f t="shared" si="11"/>
        <v>307086.09942857135</v>
      </c>
      <c r="P66" s="109">
        <f t="shared" si="11"/>
        <v>332676.60771428561</v>
      </c>
      <c r="Q66" s="109">
        <f t="shared" si="11"/>
        <v>358267.11599999986</v>
      </c>
      <c r="R66" s="109">
        <f t="shared" si="11"/>
        <v>383857.62428571412</v>
      </c>
      <c r="S66" s="109">
        <f t="shared" si="11"/>
        <v>409448.13257142837</v>
      </c>
      <c r="T66" s="109">
        <f t="shared" si="11"/>
        <v>435038.64085714263</v>
      </c>
      <c r="U66" s="109">
        <f t="shared" si="11"/>
        <v>460629.14914285688</v>
      </c>
      <c r="V66" s="109">
        <f t="shared" si="11"/>
        <v>486219.65742857114</v>
      </c>
      <c r="W66" s="109">
        <f t="shared" si="11"/>
        <v>511810.16571428539</v>
      </c>
    </row>
    <row r="67" spans="1:23" ht="25.5" customHeight="1" x14ac:dyDescent="0.25">
      <c r="A67" s="110" t="s">
        <v>239</v>
      </c>
      <c r="B67" s="106">
        <f t="shared" ref="B67:W67" si="12">B64-B65</f>
        <v>0</v>
      </c>
      <c r="C67" s="106">
        <f t="shared" si="12"/>
        <v>1867174.4212495829</v>
      </c>
      <c r="D67" s="106">
        <f>D64-D65</f>
        <v>1972440.1161769757</v>
      </c>
      <c r="E67" s="106">
        <f t="shared" si="12"/>
        <v>2168166.050546255</v>
      </c>
      <c r="F67" s="106">
        <f t="shared" si="12"/>
        <v>2383366.3283489095</v>
      </c>
      <c r="G67" s="106">
        <f t="shared" si="12"/>
        <v>2620006.1134564281</v>
      </c>
      <c r="H67" s="106">
        <f t="shared" si="12"/>
        <v>2880251.2872521109</v>
      </c>
      <c r="I67" s="106">
        <f t="shared" si="12"/>
        <v>3166489.1588078346</v>
      </c>
      <c r="J67" s="106">
        <f t="shared" si="12"/>
        <v>3481351.329900593</v>
      </c>
      <c r="K67" s="106">
        <f t="shared" si="12"/>
        <v>3827738.9405977107</v>
      </c>
      <c r="L67" s="106">
        <f t="shared" si="12"/>
        <v>4208850.5449139569</v>
      </c>
      <c r="M67" s="106">
        <f t="shared" si="12"/>
        <v>4628212.8923327532</v>
      </c>
      <c r="N67" s="106">
        <f t="shared" si="12"/>
        <v>5089714.9200543249</v>
      </c>
      <c r="O67" s="106">
        <f t="shared" si="12"/>
        <v>5597645.2929809541</v>
      </c>
      <c r="P67" s="106">
        <f t="shared" si="12"/>
        <v>6156733.8640005672</v>
      </c>
      <c r="Q67" s="106">
        <f t="shared" si="12"/>
        <v>6772197.4664457943</v>
      </c>
      <c r="R67" s="106">
        <f t="shared" si="12"/>
        <v>7449790.4940866306</v>
      </c>
      <c r="S67" s="106">
        <f t="shared" si="12"/>
        <v>8195860.7721033432</v>
      </c>
      <c r="T67" s="106">
        <f t="shared" si="12"/>
        <v>9017411.2756719086</v>
      </c>
      <c r="U67" s="106">
        <f t="shared" si="12"/>
        <v>9922168.3116191402</v>
      </c>
      <c r="V67" s="106">
        <f t="shared" si="12"/>
        <v>10918656.843667889</v>
      </c>
      <c r="W67" s="106">
        <f t="shared" si="12"/>
        <v>12016283.713758441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1972440.1161769757</v>
      </c>
      <c r="E69" s="105">
        <f>E67+E68</f>
        <v>2168166.050546255</v>
      </c>
      <c r="F69" s="105">
        <f t="shared" ref="F69:W69" si="14">F67-F68</f>
        <v>2383366.3283489095</v>
      </c>
      <c r="G69" s="105">
        <f t="shared" si="14"/>
        <v>2620006.1134564281</v>
      </c>
      <c r="H69" s="105">
        <f t="shared" si="14"/>
        <v>2880251.2872521109</v>
      </c>
      <c r="I69" s="105">
        <f t="shared" si="14"/>
        <v>3166489.1588078346</v>
      </c>
      <c r="J69" s="105">
        <f t="shared" si="14"/>
        <v>3481351.329900593</v>
      </c>
      <c r="K69" s="105">
        <f t="shared" si="14"/>
        <v>3827738.9405977107</v>
      </c>
      <c r="L69" s="105">
        <f t="shared" si="14"/>
        <v>4208850.5449139569</v>
      </c>
      <c r="M69" s="105">
        <f t="shared" si="14"/>
        <v>4628212.8923327532</v>
      </c>
      <c r="N69" s="105">
        <f t="shared" si="14"/>
        <v>5089714.9200543249</v>
      </c>
      <c r="O69" s="105">
        <f t="shared" si="14"/>
        <v>5597645.2929809541</v>
      </c>
      <c r="P69" s="105">
        <f t="shared" si="14"/>
        <v>6156733.8640005672</v>
      </c>
      <c r="Q69" s="105">
        <f t="shared" si="14"/>
        <v>6772197.4664457943</v>
      </c>
      <c r="R69" s="105">
        <f t="shared" si="14"/>
        <v>7449790.4940866306</v>
      </c>
      <c r="S69" s="105">
        <f t="shared" si="14"/>
        <v>8195860.7721033432</v>
      </c>
      <c r="T69" s="105">
        <f t="shared" si="14"/>
        <v>9017411.2756719086</v>
      </c>
      <c r="U69" s="105">
        <f t="shared" si="14"/>
        <v>9922168.3116191402</v>
      </c>
      <c r="V69" s="105">
        <f t="shared" si="14"/>
        <v>10918656.843667889</v>
      </c>
      <c r="W69" s="105">
        <f t="shared" si="14"/>
        <v>12016283.713758441</v>
      </c>
    </row>
    <row r="70" spans="1:23" ht="12" customHeight="1" x14ac:dyDescent="0.25">
      <c r="A70" s="74" t="s">
        <v>209</v>
      </c>
      <c r="B70" s="102">
        <f t="shared" ref="B70:W70" si="15">-IF(B69&gt;0, B69*$B$35, 0)</f>
        <v>0</v>
      </c>
      <c r="C70" s="102">
        <f t="shared" si="15"/>
        <v>-373434.88424991659</v>
      </c>
      <c r="D70" s="102">
        <f t="shared" si="15"/>
        <v>-394488.02323539514</v>
      </c>
      <c r="E70" s="102">
        <f t="shared" si="15"/>
        <v>-433633.21010925103</v>
      </c>
      <c r="F70" s="102">
        <f t="shared" si="15"/>
        <v>-476673.26566978195</v>
      </c>
      <c r="G70" s="102">
        <f t="shared" si="15"/>
        <v>-524001.22269128566</v>
      </c>
      <c r="H70" s="102">
        <f t="shared" si="15"/>
        <v>-576050.25745042216</v>
      </c>
      <c r="I70" s="102">
        <f t="shared" si="15"/>
        <v>-633297.83176156692</v>
      </c>
      <c r="J70" s="102">
        <f t="shared" si="15"/>
        <v>-696270.26598011865</v>
      </c>
      <c r="K70" s="102">
        <f t="shared" si="15"/>
        <v>-765547.78811954218</v>
      </c>
      <c r="L70" s="102">
        <f t="shared" si="15"/>
        <v>-841770.10898279143</v>
      </c>
      <c r="M70" s="102">
        <f t="shared" si="15"/>
        <v>-925642.57846655068</v>
      </c>
      <c r="N70" s="102">
        <f t="shared" si="15"/>
        <v>-1017942.984010865</v>
      </c>
      <c r="O70" s="102">
        <f t="shared" si="15"/>
        <v>-1119529.0585961908</v>
      </c>
      <c r="P70" s="102">
        <f t="shared" si="15"/>
        <v>-1231346.7728001135</v>
      </c>
      <c r="Q70" s="102">
        <f t="shared" si="15"/>
        <v>-1354439.4932891589</v>
      </c>
      <c r="R70" s="102">
        <f t="shared" si="15"/>
        <v>-1489958.0988173261</v>
      </c>
      <c r="S70" s="102">
        <f t="shared" si="15"/>
        <v>-1639172.1544206687</v>
      </c>
      <c r="T70" s="102">
        <f t="shared" si="15"/>
        <v>-1803482.2551343818</v>
      </c>
      <c r="U70" s="102">
        <f t="shared" si="15"/>
        <v>-1984433.6623238281</v>
      </c>
      <c r="V70" s="102">
        <f t="shared" si="15"/>
        <v>-2183731.3687335779</v>
      </c>
      <c r="W70" s="102">
        <f t="shared" si="15"/>
        <v>-2403256.7427516882</v>
      </c>
    </row>
    <row r="71" spans="1:23" ht="12.75" customHeight="1" thickBot="1" x14ac:dyDescent="0.3">
      <c r="A71" s="111" t="s">
        <v>242</v>
      </c>
      <c r="B71" s="112">
        <f t="shared" ref="B71:W71" si="16">B69+B70</f>
        <v>0</v>
      </c>
      <c r="C71" s="112">
        <f>C69+C70</f>
        <v>1493739.5369996664</v>
      </c>
      <c r="D71" s="112">
        <f t="shared" si="16"/>
        <v>1577952.0929415806</v>
      </c>
      <c r="E71" s="112">
        <f t="shared" si="16"/>
        <v>1734532.8404370039</v>
      </c>
      <c r="F71" s="112">
        <f t="shared" si="16"/>
        <v>1906693.0626791276</v>
      </c>
      <c r="G71" s="112">
        <f t="shared" si="16"/>
        <v>2096004.8907651424</v>
      </c>
      <c r="H71" s="112">
        <f t="shared" si="16"/>
        <v>2304201.0298016886</v>
      </c>
      <c r="I71" s="112">
        <f t="shared" si="16"/>
        <v>2533191.3270462677</v>
      </c>
      <c r="J71" s="112">
        <f t="shared" si="16"/>
        <v>2785081.0639204746</v>
      </c>
      <c r="K71" s="112">
        <f t="shared" si="16"/>
        <v>3062191.1524781687</v>
      </c>
      <c r="L71" s="112">
        <f t="shared" si="16"/>
        <v>3367080.4359311657</v>
      </c>
      <c r="M71" s="112">
        <f t="shared" si="16"/>
        <v>3702570.3138662027</v>
      </c>
      <c r="N71" s="112">
        <f t="shared" si="16"/>
        <v>4071771.9360434599</v>
      </c>
      <c r="O71" s="112">
        <f t="shared" si="16"/>
        <v>4478116.2343847631</v>
      </c>
      <c r="P71" s="112">
        <f t="shared" si="16"/>
        <v>4925387.0912004542</v>
      </c>
      <c r="Q71" s="112">
        <f t="shared" si="16"/>
        <v>5417757.9731566356</v>
      </c>
      <c r="R71" s="112">
        <f t="shared" si="16"/>
        <v>5959832.3952693045</v>
      </c>
      <c r="S71" s="112">
        <f t="shared" si="16"/>
        <v>6556688.6176826749</v>
      </c>
      <c r="T71" s="112">
        <f t="shared" si="16"/>
        <v>7213929.0205375273</v>
      </c>
      <c r="U71" s="112">
        <f t="shared" si="16"/>
        <v>7937734.6492953124</v>
      </c>
      <c r="V71" s="112">
        <f t="shared" si="16"/>
        <v>8734925.4749343116</v>
      </c>
      <c r="W71" s="112">
        <f t="shared" si="16"/>
        <v>9613026.9710067529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1972440.1161769757</v>
      </c>
      <c r="E74" s="106">
        <f t="shared" si="18"/>
        <v>2168166.050546255</v>
      </c>
      <c r="F74" s="106">
        <f t="shared" si="18"/>
        <v>2383366.3283489095</v>
      </c>
      <c r="G74" s="106">
        <f t="shared" si="18"/>
        <v>2620006.1134564281</v>
      </c>
      <c r="H74" s="106">
        <f t="shared" si="18"/>
        <v>2880251.2872521109</v>
      </c>
      <c r="I74" s="106">
        <f t="shared" si="18"/>
        <v>3166489.1588078346</v>
      </c>
      <c r="J74" s="106">
        <f t="shared" si="18"/>
        <v>3481351.329900593</v>
      </c>
      <c r="K74" s="106">
        <f t="shared" si="18"/>
        <v>3827738.9405977107</v>
      </c>
      <c r="L74" s="106">
        <f t="shared" si="18"/>
        <v>4208850.5449139569</v>
      </c>
      <c r="M74" s="106">
        <f t="shared" si="18"/>
        <v>4628212.8923327532</v>
      </c>
      <c r="N74" s="106">
        <f t="shared" si="18"/>
        <v>5089714.9200543249</v>
      </c>
      <c r="O74" s="106">
        <f t="shared" si="18"/>
        <v>5597645.2929809541</v>
      </c>
      <c r="P74" s="106">
        <f t="shared" si="18"/>
        <v>6156733.8640005672</v>
      </c>
      <c r="Q74" s="106">
        <f t="shared" si="18"/>
        <v>6772197.4664457943</v>
      </c>
      <c r="R74" s="106">
        <f t="shared" si="18"/>
        <v>7449790.4940866306</v>
      </c>
      <c r="S74" s="106">
        <f t="shared" si="18"/>
        <v>8195860.7721033432</v>
      </c>
      <c r="T74" s="106">
        <f t="shared" si="18"/>
        <v>9017411.2756719086</v>
      </c>
      <c r="U74" s="106">
        <f t="shared" si="18"/>
        <v>9922168.3116191402</v>
      </c>
      <c r="V74" s="106">
        <f t="shared" si="18"/>
        <v>10918656.843667889</v>
      </c>
      <c r="W74" s="106">
        <f t="shared" si="18"/>
        <v>12016283.713758441</v>
      </c>
    </row>
    <row r="75" spans="1:23" ht="12" customHeight="1" x14ac:dyDescent="0.25">
      <c r="A75" s="74" t="s">
        <v>237</v>
      </c>
      <c r="B75" s="102">
        <f t="shared" ref="B75:W75" si="19">B65</f>
        <v>0</v>
      </c>
      <c r="C75" s="102">
        <f t="shared" si="19"/>
        <v>0</v>
      </c>
      <c r="D75" s="102">
        <f t="shared" si="19"/>
        <v>25590.508285714281</v>
      </c>
      <c r="E75" s="102">
        <f t="shared" si="19"/>
        <v>25590.508285714281</v>
      </c>
      <c r="F75" s="102">
        <f t="shared" si="19"/>
        <v>25590.508285714281</v>
      </c>
      <c r="G75" s="102">
        <f t="shared" si="19"/>
        <v>25590.508285714281</v>
      </c>
      <c r="H75" s="102">
        <f t="shared" si="19"/>
        <v>25590.508285714281</v>
      </c>
      <c r="I75" s="102">
        <f t="shared" si="19"/>
        <v>25590.508285714281</v>
      </c>
      <c r="J75" s="102">
        <f t="shared" si="19"/>
        <v>25590.508285714281</v>
      </c>
      <c r="K75" s="102">
        <f t="shared" si="19"/>
        <v>25590.508285714281</v>
      </c>
      <c r="L75" s="102">
        <f t="shared" si="19"/>
        <v>25590.508285714281</v>
      </c>
      <c r="M75" s="102">
        <f t="shared" si="19"/>
        <v>25590.508285714281</v>
      </c>
      <c r="N75" s="102">
        <f t="shared" si="19"/>
        <v>25590.508285714281</v>
      </c>
      <c r="O75" s="102">
        <f t="shared" si="19"/>
        <v>25590.508285714281</v>
      </c>
      <c r="P75" s="102">
        <f t="shared" si="19"/>
        <v>25590.508285714281</v>
      </c>
      <c r="Q75" s="102">
        <f t="shared" si="19"/>
        <v>25590.508285714281</v>
      </c>
      <c r="R75" s="102">
        <f t="shared" si="19"/>
        <v>25590.508285714281</v>
      </c>
      <c r="S75" s="102">
        <f t="shared" si="19"/>
        <v>25590.508285714281</v>
      </c>
      <c r="T75" s="102">
        <f t="shared" si="19"/>
        <v>25590.508285714281</v>
      </c>
      <c r="U75" s="102">
        <f t="shared" si="19"/>
        <v>25590.508285714281</v>
      </c>
      <c r="V75" s="102">
        <f t="shared" si="19"/>
        <v>25590.508285714281</v>
      </c>
      <c r="W75" s="102">
        <f t="shared" si="19"/>
        <v>25590.508285714281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-394488.02323539514</v>
      </c>
      <c r="E77" s="109">
        <f>IF(SUM($B$70:E70)+SUM($B$77:D77)&gt;0,0,SUM($B$70:E70)-SUM($B$77:D77))</f>
        <v>-433633.21010925097</v>
      </c>
      <c r="F77" s="109">
        <f>IF(SUM($B$70:F70)+SUM($B$77:E77)&gt;0,0,SUM($B$70:F70)-SUM($B$77:E77))</f>
        <v>-476673.26566978195</v>
      </c>
      <c r="G77" s="109">
        <f>IF(SUM($B$70:G70)+SUM($B$77:F77)&gt;0,0,SUM($B$70:G70)-SUM($B$77:F77))</f>
        <v>-524001.22269128589</v>
      </c>
      <c r="H77" s="109">
        <f>IF(SUM($B$70:H70)+SUM($B$77:G77)&gt;0,0,SUM($B$70:H70)-SUM($B$77:G77))</f>
        <v>-576050.25745042227</v>
      </c>
      <c r="I77" s="109">
        <f>IF(SUM($B$70:I70)+SUM($B$77:H77)&gt;0,0,SUM($B$70:I70)-SUM($B$77:H77))</f>
        <v>-633297.83176156692</v>
      </c>
      <c r="J77" s="109">
        <f>IF(SUM($B$70:J70)+SUM($B$77:I77)&gt;0,0,SUM($B$70:J70)-SUM($B$77:I77))</f>
        <v>-696270.26598011889</v>
      </c>
      <c r="K77" s="109">
        <f>IF(SUM($B$70:K70)+SUM($B$77:J77)&gt;0,0,SUM($B$70:K70)-SUM($B$77:J77))</f>
        <v>-765547.78811954241</v>
      </c>
      <c r="L77" s="109">
        <f>IF(SUM($B$70:L70)+SUM($B$77:K77)&gt;0,0,SUM($B$70:L70)-SUM($B$77:K77))</f>
        <v>-841770.10898279119</v>
      </c>
      <c r="M77" s="109">
        <f>IF(SUM($B$70:M70)+SUM($B$77:L77)&gt;0,0,SUM($B$70:M70)-SUM($B$77:L77))</f>
        <v>-925642.57846655045</v>
      </c>
      <c r="N77" s="109">
        <f>IF(SUM($B$70:N70)+SUM($B$77:M77)&gt;0,0,SUM($B$70:N70)-SUM($B$77:M77))</f>
        <v>-1017942.984010865</v>
      </c>
      <c r="O77" s="109">
        <f>IF(SUM($B$70:O70)+SUM($B$77:N77)&gt;0,0,SUM($B$70:O70)-SUM($B$77:N77))</f>
        <v>-1119529.0585961901</v>
      </c>
      <c r="P77" s="109">
        <f>IF(SUM($B$70:P70)+SUM($B$77:O77)&gt;0,0,SUM($B$70:P70)-SUM($B$77:O77))</f>
        <v>-1231346.772800114</v>
      </c>
      <c r="Q77" s="109">
        <f>IF(SUM($B$70:Q70)+SUM($B$77:P77)&gt;0,0,SUM($B$70:Q70)-SUM($B$77:P77))</f>
        <v>-1354439.4932891596</v>
      </c>
      <c r="R77" s="109">
        <f>IF(SUM($B$70:R70)+SUM($B$77:Q77)&gt;0,0,SUM($B$70:R70)-SUM($B$77:Q77))</f>
        <v>-1489958.0988173261</v>
      </c>
      <c r="S77" s="109">
        <f>IF(SUM($B$70:S70)+SUM($B$77:R77)&gt;0,0,SUM($B$70:S70)-SUM($B$77:R77))</f>
        <v>-1639172.1544206683</v>
      </c>
      <c r="T77" s="109">
        <f>IF(SUM($B$70:T70)+SUM($B$77:S77)&gt;0,0,SUM($B$70:T70)-SUM($B$77:S77))</f>
        <v>-1803482.2551343814</v>
      </c>
      <c r="U77" s="109">
        <f>IF(SUM($B$70:U70)+SUM($B$77:T77)&gt;0,0,SUM($B$70:U70)-SUM($B$77:T77))</f>
        <v>-1984433.6623238288</v>
      </c>
      <c r="V77" s="109">
        <f>IF(SUM($B$70:V70)+SUM($B$77:U77)&gt;0,0,SUM($B$70:V70)-SUM($B$77:U77))</f>
        <v>-2183731.3687335774</v>
      </c>
      <c r="W77" s="109">
        <f>IF(SUM($B$70:W70)+SUM($B$77:V77)&gt;0,0,SUM($B$70:W70)-SUM($B$77:V77))</f>
        <v>-2403256.7427516878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1590422.0895515082</v>
      </c>
      <c r="E82" s="106">
        <f t="shared" si="24"/>
        <v>1740551.7666293983</v>
      </c>
      <c r="F82" s="106">
        <f t="shared" si="24"/>
        <v>1910764.5545281845</v>
      </c>
      <c r="G82" s="106">
        <f t="shared" si="24"/>
        <v>2097932.4318837128</v>
      </c>
      <c r="H82" s="106">
        <f t="shared" si="24"/>
        <v>2303768.0320514427</v>
      </c>
      <c r="I82" s="106">
        <f t="shared" si="24"/>
        <v>2530159.0595200178</v>
      </c>
      <c r="J82" s="106">
        <f t="shared" si="24"/>
        <v>2779186.3664405206</v>
      </c>
      <c r="K82" s="106">
        <f t="shared" si="24"/>
        <v>3053143.9110377789</v>
      </c>
      <c r="L82" s="106">
        <f t="shared" si="24"/>
        <v>3354560.7951288633</v>
      </c>
      <c r="M82" s="106">
        <f t="shared" si="24"/>
        <v>3686225.5987536456</v>
      </c>
      <c r="N82" s="106">
        <f t="shared" si="24"/>
        <v>4051213.2529006251</v>
      </c>
      <c r="O82" s="106">
        <f t="shared" si="24"/>
        <v>4452914.716721423</v>
      </c>
      <c r="P82" s="106">
        <f t="shared" si="24"/>
        <v>4895069.7537278142</v>
      </c>
      <c r="Q82" s="106">
        <f t="shared" si="24"/>
        <v>5381803.1325414348</v>
      </c>
      <c r="R82" s="106">
        <f t="shared" si="24"/>
        <v>5917664.6121345432</v>
      </c>
      <c r="S82" s="106">
        <f t="shared" si="24"/>
        <v>6507673.1095103258</v>
      </c>
      <c r="T82" s="106">
        <f t="shared" si="24"/>
        <v>7157365.4898099927</v>
      </c>
      <c r="U82" s="106">
        <f t="shared" si="24"/>
        <v>7872850.4653299106</v>
      </c>
      <c r="V82" s="106">
        <f t="shared" si="24"/>
        <v>8660868.1413587593</v>
      </c>
      <c r="W82" s="106">
        <f t="shared" si="24"/>
        <v>9528855.8036270197</v>
      </c>
    </row>
    <row r="83" spans="1:23" ht="12" customHeight="1" x14ac:dyDescent="0.25">
      <c r="A83" s="94" t="s">
        <v>249</v>
      </c>
      <c r="B83" s="106">
        <f>SUM($B$82:B82)</f>
        <v>0</v>
      </c>
      <c r="C83" s="106">
        <f>SUM(B82:C82)</f>
        <v>977375.2548747079</v>
      </c>
      <c r="D83" s="106">
        <f>SUM(B82:D82)</f>
        <v>2567797.3444262161</v>
      </c>
      <c r="E83" s="106">
        <f>SUM($B$82:E82)</f>
        <v>4308349.1110556144</v>
      </c>
      <c r="F83" s="106">
        <f>SUM($B$82:F82)</f>
        <v>6219113.6655837987</v>
      </c>
      <c r="G83" s="106">
        <f>SUM($B$82:G82)</f>
        <v>8317046.0974675119</v>
      </c>
      <c r="H83" s="106">
        <f>SUM($B$82:H82)</f>
        <v>10620814.129518954</v>
      </c>
      <c r="I83" s="106">
        <f>SUM($B$82:I82)</f>
        <v>13150973.189038971</v>
      </c>
      <c r="J83" s="106">
        <f>SUM($B$82:J82)</f>
        <v>15930159.555479493</v>
      </c>
      <c r="K83" s="106">
        <f>SUM($B$82:K82)</f>
        <v>18983303.466517273</v>
      </c>
      <c r="L83" s="106">
        <f>SUM($B$82:L82)</f>
        <v>22337864.261646137</v>
      </c>
      <c r="M83" s="106">
        <f>SUM($B$82:M82)</f>
        <v>26024089.860399783</v>
      </c>
      <c r="N83" s="106">
        <f>SUM($B$82:N82)</f>
        <v>30075303.113300409</v>
      </c>
      <c r="O83" s="106">
        <f>SUM($B$82:O82)</f>
        <v>34528217.830021828</v>
      </c>
      <c r="P83" s="106">
        <f>SUM($B$82:P82)</f>
        <v>39423287.583749644</v>
      </c>
      <c r="Q83" s="106">
        <f>SUM($B$82:Q82)</f>
        <v>44805090.716291077</v>
      </c>
      <c r="R83" s="106">
        <f>SUM($B$82:R82)</f>
        <v>50722755.328425623</v>
      </c>
      <c r="S83" s="106">
        <f>SUM($B$82:S82)</f>
        <v>57230428.437935948</v>
      </c>
      <c r="T83" s="106">
        <f>SUM($B$82:T82)</f>
        <v>64387793.927745938</v>
      </c>
      <c r="U83" s="106">
        <f>SUM($B$82:U82)</f>
        <v>72260644.393075854</v>
      </c>
      <c r="V83" s="106">
        <f>SUM($B$82:V82)</f>
        <v>80921512.534434617</v>
      </c>
      <c r="W83" s="106">
        <f>SUM($B$82:W82)</f>
        <v>90450368.338061631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1407453.176594255</v>
      </c>
      <c r="E85" s="106">
        <f t="shared" si="26"/>
        <v>1363107.3432762148</v>
      </c>
      <c r="F85" s="106">
        <f t="shared" si="26"/>
        <v>1324255.6845902274</v>
      </c>
      <c r="G85" s="106">
        <f t="shared" si="26"/>
        <v>1286701.2498802196</v>
      </c>
      <c r="H85" s="106">
        <f t="shared" si="26"/>
        <v>1250392.9896338168</v>
      </c>
      <c r="I85" s="106">
        <f t="shared" si="26"/>
        <v>1215282.2736402745</v>
      </c>
      <c r="J85" s="106">
        <f t="shared" si="26"/>
        <v>1181322.7460097091</v>
      </c>
      <c r="K85" s="106">
        <f t="shared" si="26"/>
        <v>1148470.1913940993</v>
      </c>
      <c r="L85" s="106">
        <f t="shared" si="26"/>
        <v>1116682.4113580114</v>
      </c>
      <c r="M85" s="106">
        <f t="shared" si="26"/>
        <v>1085919.1099570743</v>
      </c>
      <c r="N85" s="106">
        <f t="shared" si="26"/>
        <v>1056141.7876802327</v>
      </c>
      <c r="O85" s="106">
        <f t="shared" si="26"/>
        <v>1027313.6429990433</v>
      </c>
      <c r="P85" s="106">
        <f t="shared" si="26"/>
        <v>999399.48084502027</v>
      </c>
      <c r="Q85" s="106">
        <f t="shared" si="26"/>
        <v>972365.6274052728</v>
      </c>
      <c r="R85" s="106">
        <f t="shared" si="26"/>
        <v>946179.85068840871</v>
      </c>
      <c r="S85" s="106">
        <f t="shared" si="26"/>
        <v>920811.28636773559</v>
      </c>
      <c r="T85" s="106">
        <f t="shared" si="26"/>
        <v>896230.3684578687</v>
      </c>
      <c r="U85" s="106">
        <f t="shared" si="26"/>
        <v>872408.76442470751</v>
      </c>
      <c r="V85" s="106">
        <f t="shared" si="26"/>
        <v>849319.31436785019</v>
      </c>
      <c r="W85" s="106">
        <f t="shared" si="26"/>
        <v>826935.9739494957</v>
      </c>
    </row>
    <row r="86" spans="1:23" ht="21.75" customHeight="1" x14ac:dyDescent="0.25">
      <c r="A86" s="110" t="s">
        <v>252</v>
      </c>
      <c r="B86" s="106">
        <f>SUM(B85)</f>
        <v>0</v>
      </c>
      <c r="C86" s="106">
        <f t="shared" ref="C86:W86" si="27">C85+B86</f>
        <v>977375.2548747079</v>
      </c>
      <c r="D86" s="106">
        <f t="shared" si="27"/>
        <v>2384828.4314689627</v>
      </c>
      <c r="E86" s="106">
        <f t="shared" si="27"/>
        <v>3747935.7747451775</v>
      </c>
      <c r="F86" s="106">
        <f t="shared" si="27"/>
        <v>5072191.4593354054</v>
      </c>
      <c r="G86" s="106">
        <f t="shared" si="27"/>
        <v>6358892.7092156252</v>
      </c>
      <c r="H86" s="106">
        <f t="shared" si="27"/>
        <v>7609285.6988494415</v>
      </c>
      <c r="I86" s="106">
        <f t="shared" si="27"/>
        <v>8824567.9724897165</v>
      </c>
      <c r="J86" s="106">
        <f t="shared" si="27"/>
        <v>10005890.718499426</v>
      </c>
      <c r="K86" s="106">
        <f t="shared" si="27"/>
        <v>11154360.909893526</v>
      </c>
      <c r="L86" s="106">
        <f t="shared" si="27"/>
        <v>12271043.321251538</v>
      </c>
      <c r="M86" s="106">
        <f t="shared" si="27"/>
        <v>13356962.431208612</v>
      </c>
      <c r="N86" s="106">
        <f t="shared" si="27"/>
        <v>14413104.218888845</v>
      </c>
      <c r="O86" s="106">
        <f t="shared" si="27"/>
        <v>15440417.861887889</v>
      </c>
      <c r="P86" s="106">
        <f t="shared" si="27"/>
        <v>16439817.34273291</v>
      </c>
      <c r="Q86" s="106">
        <f t="shared" si="27"/>
        <v>17412182.970138185</v>
      </c>
      <c r="R86" s="106">
        <f t="shared" si="27"/>
        <v>18358362.820826594</v>
      </c>
      <c r="S86" s="106">
        <f t="shared" si="27"/>
        <v>19279174.107194331</v>
      </c>
      <c r="T86" s="106">
        <f t="shared" si="27"/>
        <v>20175404.475652199</v>
      </c>
      <c r="U86" s="106">
        <f t="shared" si="27"/>
        <v>21047813.240076907</v>
      </c>
      <c r="V86" s="106">
        <f t="shared" si="27"/>
        <v>21897132.554444756</v>
      </c>
      <c r="W86" s="106">
        <f t="shared" si="27"/>
        <v>22724068.528394252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2024-10-29T06:51:14Z</dcterms:created>
  <dcterms:modified xsi:type="dcterms:W3CDTF">2025-05-08T09:19:32Z</dcterms:modified>
</cp:coreProperties>
</file>