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CA587FD3-26B8-4283-B7D0-2A803DA0B41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59" i="8" s="1"/>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75" i="8"/>
  <c r="F68" i="8"/>
  <c r="F76" i="8" s="1"/>
  <c r="F81" i="8"/>
  <c r="G65" i="8"/>
  <c r="G75" i="8"/>
  <c r="G68" i="8"/>
  <c r="G76" i="8" s="1"/>
  <c r="G81" i="8"/>
  <c r="H65" i="8"/>
  <c r="H75" i="8"/>
  <c r="H68" i="8"/>
  <c r="H76" i="8"/>
  <c r="H81" i="8"/>
  <c r="I65" i="8"/>
  <c r="I75" i="8" s="1"/>
  <c r="I68" i="8"/>
  <c r="I76" i="8" s="1"/>
  <c r="I81" i="8"/>
  <c r="J65" i="8"/>
  <c r="J75" i="8"/>
  <c r="J68" i="8"/>
  <c r="J76" i="8" s="1"/>
  <c r="J81" i="8"/>
  <c r="K65" i="8"/>
  <c r="K75" i="8"/>
  <c r="K68" i="8"/>
  <c r="K76" i="8" s="1"/>
  <c r="K81" i="8"/>
  <c r="L65" i="8"/>
  <c r="L75" i="8"/>
  <c r="L68" i="8"/>
  <c r="L76" i="8"/>
  <c r="L81" i="8"/>
  <c r="M65" i="8"/>
  <c r="M75" i="8" s="1"/>
  <c r="M68" i="8"/>
  <c r="M76" i="8" s="1"/>
  <c r="M81" i="8"/>
  <c r="N65" i="8"/>
  <c r="N75" i="8"/>
  <c r="N68" i="8"/>
  <c r="N76" i="8" s="1"/>
  <c r="N81" i="8"/>
  <c r="O65" i="8"/>
  <c r="O75" i="8"/>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B58" i="8"/>
  <c r="B64" i="8" s="1"/>
  <c r="B67" i="8" s="1"/>
  <c r="C79" i="8"/>
  <c r="D59" i="8"/>
  <c r="E47" i="8"/>
  <c r="D61" i="8"/>
  <c r="C60" i="8"/>
  <c r="B78" i="8" l="1"/>
  <c r="D58" i="8"/>
  <c r="D78" i="8" s="1"/>
  <c r="B74" i="8"/>
  <c r="B69" i="8"/>
  <c r="E61" i="8"/>
  <c r="F47" i="8"/>
  <c r="E62" i="8"/>
  <c r="E59" i="8"/>
  <c r="E60" i="8"/>
  <c r="E48" i="8"/>
  <c r="E57" i="8" s="1"/>
  <c r="C58" i="8"/>
  <c r="D64" i="8" l="1"/>
  <c r="D67" i="8" s="1"/>
  <c r="D74" i="8" s="1"/>
  <c r="C78" i="8"/>
  <c r="C64" i="8"/>
  <c r="C67" i="8" s="1"/>
  <c r="E79" i="8"/>
  <c r="F62" i="8"/>
  <c r="F48" i="8"/>
  <c r="F57" i="8" s="1"/>
  <c r="F59" i="8"/>
  <c r="F60" i="8"/>
  <c r="F61" i="8"/>
  <c r="G47" i="8"/>
  <c r="D69" i="8"/>
  <c r="B70" i="8"/>
  <c r="E58" i="8"/>
  <c r="E64" i="8" s="1"/>
  <c r="E67" i="8" s="1"/>
  <c r="E78" i="8" l="1"/>
  <c r="E74" i="8"/>
  <c r="E69" i="8"/>
  <c r="B77" i="8"/>
  <c r="B82" i="8" s="1"/>
  <c r="C74" i="8"/>
  <c r="C69" i="8"/>
  <c r="D70" i="8"/>
  <c r="D71" i="8"/>
  <c r="F58" i="8"/>
  <c r="B71" i="8"/>
  <c r="G59" i="8"/>
  <c r="G60" i="8"/>
  <c r="G48" i="8"/>
  <c r="G57" i="8" s="1"/>
  <c r="G61" i="8"/>
  <c r="H47" i="8"/>
  <c r="G62" i="8"/>
  <c r="F79" i="8"/>
  <c r="H60" i="8" l="1"/>
  <c r="H61" i="8"/>
  <c r="I47" i="8"/>
  <c r="H62" i="8"/>
  <c r="H48" i="8"/>
  <c r="H57" i="8" s="1"/>
  <c r="H59" i="8"/>
  <c r="G58" i="8"/>
  <c r="E70" i="8"/>
  <c r="E71" i="8"/>
  <c r="G79" i="8"/>
  <c r="G64" i="8"/>
  <c r="G67" i="8" s="1"/>
  <c r="G78" i="8"/>
  <c r="C70" i="8"/>
  <c r="C71" i="8" s="1"/>
  <c r="F78" i="8"/>
  <c r="F64" i="8"/>
  <c r="F67" i="8" s="1"/>
  <c r="B83" i="8"/>
  <c r="B87" i="8"/>
  <c r="H58" i="8" l="1"/>
  <c r="H64" i="8" s="1"/>
  <c r="H67" i="8" s="1"/>
  <c r="F74" i="8"/>
  <c r="F69" i="8"/>
  <c r="C77" i="8"/>
  <c r="C82" i="8" s="1"/>
  <c r="H79" i="8"/>
  <c r="B85" i="8"/>
  <c r="B86" i="8" s="1"/>
  <c r="G74" i="8"/>
  <c r="G69" i="8"/>
  <c r="I61" i="8"/>
  <c r="J47" i="8"/>
  <c r="I62" i="8"/>
  <c r="I59" i="8"/>
  <c r="I60" i="8"/>
  <c r="I48" i="8"/>
  <c r="I57" i="8" s="1"/>
  <c r="I58" i="8" l="1"/>
  <c r="H78" i="8"/>
  <c r="G70" i="8"/>
  <c r="G71" i="8"/>
  <c r="C85" i="8"/>
  <c r="C86" i="8" s="1"/>
  <c r="C89" i="8" s="1"/>
  <c r="C87" i="8"/>
  <c r="C83" i="8"/>
  <c r="F70" i="8"/>
  <c r="F71" i="8"/>
  <c r="D77" i="8"/>
  <c r="D82" i="8" s="1"/>
  <c r="D85" i="8" s="1"/>
  <c r="D86" i="8" s="1"/>
  <c r="D89" i="8" s="1"/>
  <c r="I64" i="8"/>
  <c r="I67" i="8" s="1"/>
  <c r="I79" i="8"/>
  <c r="I78" i="8"/>
  <c r="J62" i="8"/>
  <c r="J48" i="8"/>
  <c r="J57" i="8" s="1"/>
  <c r="J59" i="8"/>
  <c r="J60" i="8"/>
  <c r="J61" i="8"/>
  <c r="K47" i="8"/>
  <c r="B89" i="8"/>
  <c r="H74" i="8"/>
  <c r="H69" i="8"/>
  <c r="D87" i="8" l="1"/>
  <c r="J58" i="8"/>
  <c r="E77" i="8"/>
  <c r="E82" i="8" s="1"/>
  <c r="E85" i="8" s="1"/>
  <c r="E86" i="8" s="1"/>
  <c r="E89" i="8" s="1"/>
  <c r="K59" i="8"/>
  <c r="K60" i="8"/>
  <c r="K48" i="8"/>
  <c r="K57" i="8" s="1"/>
  <c r="K61" i="8"/>
  <c r="L47" i="8"/>
  <c r="K62" i="8"/>
  <c r="J79" i="8"/>
  <c r="J64" i="8"/>
  <c r="J67" i="8" s="1"/>
  <c r="J78" i="8"/>
  <c r="I74" i="8"/>
  <c r="I69" i="8"/>
  <c r="H70" i="8"/>
  <c r="H71" i="8" s="1"/>
  <c r="F77" i="8"/>
  <c r="F82" i="8" s="1"/>
  <c r="F85" i="8" s="1"/>
  <c r="F86" i="8" s="1"/>
  <c r="F89" i="8" s="1"/>
  <c r="E83" i="8"/>
  <c r="D83" i="8"/>
  <c r="D88" i="8" s="1"/>
  <c r="F87" i="8"/>
  <c r="E87" i="8"/>
  <c r="C88" i="8"/>
  <c r="B88" i="8"/>
  <c r="F83" i="8" l="1"/>
  <c r="F88" i="8" s="1"/>
  <c r="L60" i="8"/>
  <c r="L61" i="8"/>
  <c r="M47" i="8"/>
  <c r="L62" i="8"/>
  <c r="L48" i="8"/>
  <c r="L57" i="8" s="1"/>
  <c r="L59" i="8"/>
  <c r="K58" i="8"/>
  <c r="K64" i="8" s="1"/>
  <c r="K67" i="8" s="1"/>
  <c r="J74" i="8"/>
  <c r="J69" i="8"/>
  <c r="I70" i="8"/>
  <c r="I71" i="8"/>
  <c r="K79" i="8"/>
  <c r="E88" i="8"/>
  <c r="G77" i="8"/>
  <c r="K74" i="8" l="1"/>
  <c r="K69" i="8"/>
  <c r="J70" i="8"/>
  <c r="J71" i="8" s="1"/>
  <c r="M61" i="8"/>
  <c r="N47" i="8"/>
  <c r="M62" i="8"/>
  <c r="M59" i="8"/>
  <c r="M60" i="8"/>
  <c r="M48" i="8"/>
  <c r="M57" i="8" s="1"/>
  <c r="K78" i="8"/>
  <c r="L58" i="8"/>
  <c r="L64" i="8" s="1"/>
  <c r="L67" i="8" s="1"/>
  <c r="L79" i="8"/>
  <c r="G82" i="8"/>
  <c r="H77" i="8"/>
  <c r="L78" i="8" l="1"/>
  <c r="L74" i="8"/>
  <c r="L69" i="8"/>
  <c r="G85" i="8"/>
  <c r="G86" i="8" s="1"/>
  <c r="G89" i="8" s="1"/>
  <c r="G83" i="8"/>
  <c r="G88" i="8" s="1"/>
  <c r="G87" i="8"/>
  <c r="H83" i="8"/>
  <c r="H88" i="8" s="1"/>
  <c r="N62" i="8"/>
  <c r="N48" i="8"/>
  <c r="N57" i="8" s="1"/>
  <c r="N59" i="8"/>
  <c r="N60" i="8"/>
  <c r="N61" i="8"/>
  <c r="O47" i="8"/>
  <c r="K70" i="8"/>
  <c r="M79" i="8"/>
  <c r="H82" i="8"/>
  <c r="H85" i="8" s="1"/>
  <c r="H86" i="8" s="1"/>
  <c r="H89" i="8" s="1"/>
  <c r="I77" i="8"/>
  <c r="I82" i="8" s="1"/>
  <c r="I85" i="8" s="1"/>
  <c r="I86" i="8" s="1"/>
  <c r="I89" i="8" s="1"/>
  <c r="M58" i="8"/>
  <c r="M64" i="8" s="1"/>
  <c r="M67" i="8" s="1"/>
  <c r="M74" i="8" l="1"/>
  <c r="M69" i="8"/>
  <c r="M78" i="8"/>
  <c r="J77" i="8"/>
  <c r="N58" i="8"/>
  <c r="N78" i="8" s="1"/>
  <c r="H87" i="8"/>
  <c r="O59" i="8"/>
  <c r="O60" i="8"/>
  <c r="O48" i="8"/>
  <c r="O57" i="8" s="1"/>
  <c r="O61" i="8"/>
  <c r="P47" i="8"/>
  <c r="O62" i="8"/>
  <c r="N79" i="8"/>
  <c r="I83" i="8"/>
  <c r="I88" i="8" s="1"/>
  <c r="L70" i="8"/>
  <c r="K71" i="8"/>
  <c r="I87" i="8"/>
  <c r="N64" i="8" l="1"/>
  <c r="N67" i="8" s="1"/>
  <c r="N74" i="8"/>
  <c r="N69" i="8"/>
  <c r="P60" i="8"/>
  <c r="P61" i="8"/>
  <c r="Q47" i="8"/>
  <c r="P62" i="8"/>
  <c r="P59" i="8"/>
  <c r="P48" i="8"/>
  <c r="P57" i="8" s="1"/>
  <c r="O58" i="8"/>
  <c r="O78" i="8" s="1"/>
  <c r="L71" i="8"/>
  <c r="O79" i="8"/>
  <c r="J82" i="8"/>
  <c r="K77" i="8"/>
  <c r="K82" i="8" s="1"/>
  <c r="M70" i="8"/>
  <c r="M71" i="8" s="1"/>
  <c r="O64" i="8" l="1"/>
  <c r="O67" i="8" s="1"/>
  <c r="K85" i="8"/>
  <c r="K87" i="8"/>
  <c r="K83" i="8"/>
  <c r="P79" i="8"/>
  <c r="J85" i="8"/>
  <c r="J86" i="8" s="1"/>
  <c r="J89" i="8" s="1"/>
  <c r="J83" i="8"/>
  <c r="J88" i="8" s="1"/>
  <c r="J87" i="8"/>
  <c r="P58" i="8"/>
  <c r="P78" i="8" s="1"/>
  <c r="L77" i="8"/>
  <c r="L82" i="8" s="1"/>
  <c r="N70" i="8"/>
  <c r="M77" i="8"/>
  <c r="M82" i="8" s="1"/>
  <c r="O69" i="8"/>
  <c r="O74" i="8"/>
  <c r="Q61" i="8"/>
  <c r="R47" i="8"/>
  <c r="Q62" i="8"/>
  <c r="Q59" i="8"/>
  <c r="Q60" i="8"/>
  <c r="Q48" i="8"/>
  <c r="Q57" i="8" s="1"/>
  <c r="M85" i="8" l="1"/>
  <c r="M87" i="8"/>
  <c r="M83" i="8"/>
  <c r="N77" i="8"/>
  <c r="N82" i="8" s="1"/>
  <c r="Q58" i="8"/>
  <c r="N71" i="8"/>
  <c r="P64" i="8"/>
  <c r="P67" i="8" s="1"/>
  <c r="Q64" i="8"/>
  <c r="Q67" i="8" s="1"/>
  <c r="Q79" i="8"/>
  <c r="Q78" i="8"/>
  <c r="O70" i="8"/>
  <c r="O77" i="8" s="1"/>
  <c r="O82" i="8" s="1"/>
  <c r="L85" i="8"/>
  <c r="L87" i="8"/>
  <c r="L83" i="8"/>
  <c r="L88" i="8" s="1"/>
  <c r="K88" i="8"/>
  <c r="R62" i="8"/>
  <c r="R59" i="8"/>
  <c r="R60" i="8"/>
  <c r="B29" i="8" s="1"/>
  <c r="R61" i="8"/>
  <c r="R48" i="8"/>
  <c r="R57" i="8" s="1"/>
  <c r="S47" i="8"/>
  <c r="K86" i="8"/>
  <c r="K89" i="8" s="1"/>
  <c r="O85" i="8" l="1"/>
  <c r="O83" i="8"/>
  <c r="O87" i="8"/>
  <c r="P74" i="8"/>
  <c r="P69" i="8"/>
  <c r="N85" i="8"/>
  <c r="N87" i="8"/>
  <c r="N83" i="8"/>
  <c r="N88" i="8" s="1"/>
  <c r="M88" i="8"/>
  <c r="S62" i="8"/>
  <c r="S59" i="8"/>
  <c r="S60" i="8"/>
  <c r="T47" i="8"/>
  <c r="S48" i="8"/>
  <c r="S57" i="8" s="1"/>
  <c r="S61" i="8"/>
  <c r="R58" i="8"/>
  <c r="B26" i="8" s="1"/>
  <c r="R79" i="8"/>
  <c r="R64" i="8"/>
  <c r="R67" i="8" s="1"/>
  <c r="L86" i="8"/>
  <c r="L89" i="8" s="1"/>
  <c r="B32" i="8"/>
  <c r="O71" i="8"/>
  <c r="Q74" i="8"/>
  <c r="Q69" i="8"/>
  <c r="R74" i="8" l="1"/>
  <c r="R69" i="8"/>
  <c r="S58" i="8"/>
  <c r="S64" i="8" s="1"/>
  <c r="S67" i="8" s="1"/>
  <c r="Q70" i="8"/>
  <c r="Q71" i="8" s="1"/>
  <c r="R78" i="8"/>
  <c r="S79" i="8"/>
  <c r="O88" i="8"/>
  <c r="M86" i="8"/>
  <c r="M89" i="8" s="1"/>
  <c r="T62" i="8"/>
  <c r="T59" i="8"/>
  <c r="T60" i="8"/>
  <c r="U47" i="8"/>
  <c r="T48" i="8"/>
  <c r="T57" i="8" s="1"/>
  <c r="T61" i="8"/>
  <c r="P70" i="8"/>
  <c r="P77" i="8" s="1"/>
  <c r="P82" i="8" s="1"/>
  <c r="P71" i="8"/>
  <c r="N86" i="8" l="1"/>
  <c r="S74" i="8"/>
  <c r="S69" i="8"/>
  <c r="P85" i="8"/>
  <c r="P83" i="8"/>
  <c r="P88" i="8" s="1"/>
  <c r="P87" i="8"/>
  <c r="T58" i="8"/>
  <c r="T78" i="8"/>
  <c r="T79" i="8"/>
  <c r="T64" i="8"/>
  <c r="T67" i="8" s="1"/>
  <c r="U62" i="8"/>
  <c r="U59" i="8"/>
  <c r="U60" i="8"/>
  <c r="V47" i="8"/>
  <c r="U48" i="8"/>
  <c r="U57" i="8" s="1"/>
  <c r="U61" i="8"/>
  <c r="S78" i="8"/>
  <c r="R70" i="8"/>
  <c r="R71" i="8" s="1"/>
  <c r="Q77" i="8"/>
  <c r="Q82" i="8" s="1"/>
  <c r="N89" i="8" l="1"/>
  <c r="O86" i="8"/>
  <c r="O89" i="8" s="1"/>
  <c r="V62" i="8"/>
  <c r="V59" i="8"/>
  <c r="V60" i="8"/>
  <c r="W47" i="8"/>
  <c r="V48" i="8"/>
  <c r="V57" i="8" s="1"/>
  <c r="V61" i="8"/>
  <c r="Q85" i="8"/>
  <c r="Q83" i="8"/>
  <c r="Q88" i="8" s="1"/>
  <c r="Q87" i="8"/>
  <c r="U58" i="8"/>
  <c r="T74" i="8"/>
  <c r="T69" i="8"/>
  <c r="R77" i="8"/>
  <c r="R82" i="8" s="1"/>
  <c r="U79" i="8"/>
  <c r="U78" i="8"/>
  <c r="U64" i="8"/>
  <c r="U67" i="8" s="1"/>
  <c r="S70" i="8"/>
  <c r="S77" i="8" s="1"/>
  <c r="S82" i="8" s="1"/>
  <c r="P86" i="8" l="1"/>
  <c r="P89" i="8" s="1"/>
  <c r="S85" i="8"/>
  <c r="S87" i="8"/>
  <c r="S83" i="8"/>
  <c r="S88" i="8" s="1"/>
  <c r="U74" i="8"/>
  <c r="U69" i="8"/>
  <c r="T70" i="8"/>
  <c r="T77" i="8" s="1"/>
  <c r="T82" i="8" s="1"/>
  <c r="W62" i="8"/>
  <c r="W59" i="8"/>
  <c r="W60" i="8"/>
  <c r="W48" i="8"/>
  <c r="W57" i="8" s="1"/>
  <c r="W61" i="8"/>
  <c r="R85" i="8"/>
  <c r="R83" i="8"/>
  <c r="R88" i="8" s="1"/>
  <c r="R87" i="8"/>
  <c r="S71" i="8"/>
  <c r="V58" i="8"/>
  <c r="V64" i="8" s="1"/>
  <c r="V67" i="8" s="1"/>
  <c r="V79" i="8"/>
  <c r="V78" i="8"/>
  <c r="Q86" i="8" l="1"/>
  <c r="Q89" i="8" s="1"/>
  <c r="V74" i="8"/>
  <c r="V69" i="8"/>
  <c r="T85" i="8"/>
  <c r="T87" i="8"/>
  <c r="T83" i="8"/>
  <c r="T88" i="8" s="1"/>
  <c r="W79" i="8"/>
  <c r="W64" i="8"/>
  <c r="W67" i="8" s="1"/>
  <c r="T71" i="8"/>
  <c r="W58" i="8"/>
  <c r="W78" i="8" s="1"/>
  <c r="U70" i="8"/>
  <c r="U77" i="8" s="1"/>
  <c r="U82" i="8" s="1"/>
  <c r="R86" i="8" l="1"/>
  <c r="U85" i="8"/>
  <c r="U83" i="8"/>
  <c r="U88" i="8" s="1"/>
  <c r="U87" i="8"/>
  <c r="U71" i="8"/>
  <c r="V70" i="8"/>
  <c r="V77" i="8" s="1"/>
  <c r="V82" i="8" s="1"/>
  <c r="W74" i="8"/>
  <c r="W69" i="8"/>
  <c r="G28" i="8" l="1"/>
  <c r="S86" i="8"/>
  <c r="R89" i="8"/>
  <c r="V85" i="8"/>
  <c r="V87" i="8"/>
  <c r="V83" i="8"/>
  <c r="V88" i="8" s="1"/>
  <c r="V71" i="8"/>
  <c r="W70" i="8"/>
  <c r="W77" i="8" s="1"/>
  <c r="W82" i="8" s="1"/>
  <c r="S89" i="8" l="1"/>
  <c r="T86" i="8"/>
  <c r="W85" i="8"/>
  <c r="W83" i="8"/>
  <c r="W88" i="8" s="1"/>
  <c r="G26" i="8" s="1"/>
  <c r="W87" i="8"/>
  <c r="W71" i="8"/>
  <c r="T89" i="8" l="1"/>
  <c r="U86" i="8"/>
  <c r="U89" i="8" l="1"/>
  <c r="V86" i="8"/>
  <c r="V89" i="8" l="1"/>
  <c r="W86" i="8"/>
  <c r="W89" i="8" s="1"/>
  <c r="G27" i="8" s="1"/>
</calcChain>
</file>

<file path=xl/sharedStrings.xml><?xml version="1.0" encoding="utf-8"?>
<sst xmlns="http://schemas.openxmlformats.org/spreadsheetml/2006/main" count="1208" uniqueCount="582">
  <si>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</si>
  <si>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</si>
  <si>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</si>
  <si>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</si>
  <si>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</si>
  <si>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</si>
  <si>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</si>
  <si>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</si>
  <si>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</si>
  <si>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</si>
  <si>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</si>
  <si>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</si>
  <si>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</si>
  <si>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</si>
  <si>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</si>
  <si>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</si>
  <si>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</si>
  <si>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</si>
  <si>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</si>
  <si>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</si>
  <si>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</si>
  <si>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</si>
  <si>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</si>
  <si>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</si>
  <si>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</si>
  <si>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</si>
  <si>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</si>
  <si>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</si>
  <si>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</si>
  <si>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</si>
  <si>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</si>
  <si>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</si>
  <si>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</si>
  <si>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</si>
  <si>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</si>
  <si>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</si>
  <si>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</si>
  <si>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</si>
  <si>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</si>
  <si>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</si>
  <si>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</si>
  <si>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</si>
  <si>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</si>
  <si>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</si>
  <si>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</si>
  <si>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</si>
  <si>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</si>
  <si>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</si>
  <si>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</si>
  <si>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</si>
  <si>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</si>
  <si>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</si>
  <si>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</si>
  <si>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</si>
  <si>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</si>
  <si>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</si>
  <si>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</si>
  <si>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</si>
  <si>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</si>
  <si>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</si>
  <si>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</si>
  <si>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</si>
  <si>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</si>
  <si>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</si>
  <si>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</si>
  <si>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</si>
  <si>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</si>
  <si>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</si>
  <si>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</si>
  <si>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</si>
  <si>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</si>
  <si>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</si>
  <si>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</si>
  <si>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</si>
  <si>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</si>
  <si>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</si>
  <si>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</si>
  <si>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</si>
  <si>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</si>
  <si>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</si>
  <si>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</si>
  <si>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</si>
  <si>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</si>
  <si>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</si>
  <si>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</si>
  <si>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</si>
  <si>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</si>
  <si>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</si>
  <si>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</si>
  <si>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</si>
  <si>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</si>
  <si>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</si>
  <si>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</si>
  <si>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</si>
  <si>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</si>
  <si>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</si>
  <si>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</si>
  <si>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</si>
  <si>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</si>
  <si>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</si>
  <si>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</si>
  <si>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</si>
  <si>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</si>
  <si>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</si>
  <si>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</si>
  <si>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</si>
  <si>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</si>
  <si>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</si>
  <si>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</si>
  <si>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</si>
  <si>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</si>
  <si>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</si>
  <si>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</si>
  <si>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</si>
  <si>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</si>
  <si>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</si>
  <si>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</si>
  <si>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</si>
  <si>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</si>
  <si>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</si>
  <si>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</si>
  <si>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</si>
  <si>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</si>
  <si>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</si>
  <si>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</si>
  <si>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</si>
  <si>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</si>
  <si>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</si>
  <si>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</si>
  <si>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</si>
  <si>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</si>
  <si>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</si>
  <si>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</si>
  <si>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</si>
  <si>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</si>
  <si>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</si>
  <si>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</si>
  <si>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</si>
  <si>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</si>
  <si>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</si>
  <si>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</si>
  <si>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</si>
  <si>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</si>
  <si>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</si>
  <si>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</si>
  <si>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</si>
  <si>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</si>
  <si>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</si>
  <si>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</si>
  <si>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</si>
  <si>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</si>
  <si>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</si>
  <si>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</si>
  <si>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</si>
  <si>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</si>
  <si>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</si>
  <si>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</si>
  <si>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</si>
  <si>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</si>
  <si>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</si>
  <si>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</si>
  <si>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</si>
  <si>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</si>
  <si>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</si>
  <si>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</si>
  <si>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</si>
  <si>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</si>
  <si>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</si>
  <si>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</si>
  <si>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</si>
  <si>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</si>
  <si>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</si>
  <si>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</si>
  <si>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</si>
  <si>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</si>
  <si>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</si>
  <si>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</si>
  <si>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</si>
  <si>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</si>
  <si>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</si>
  <si>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</si>
  <si>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</si>
  <si>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</si>
  <si>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</si>
  <si>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</si>
  <si>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</si>
  <si>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</si>
  <si>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</si>
  <si>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</si>
  <si>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</si>
  <si>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</si>
  <si>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</si>
  <si>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</si>
  <si>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</si>
  <si>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</si>
  <si>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</si>
  <si>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</si>
  <si>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</si>
  <si>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</si>
  <si>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</si>
  <si>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</si>
  <si>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</si>
  <si>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</si>
  <si>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</si>
  <si>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</si>
  <si>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</si>
  <si>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</si>
  <si>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</si>
  <si>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</si>
  <si>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</si>
  <si>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</si>
  <si>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</si>
  <si>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</si>
  <si>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</si>
  <si>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</si>
  <si>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</si>
  <si>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</si>
  <si>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</si>
  <si>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</si>
  <si>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</si>
  <si>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</si>
  <si>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</si>
  <si>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</si>
  <si>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</si>
  <si>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</si>
  <si>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</si>
  <si>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</si>
  <si>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</si>
  <si>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</si>
  <si>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</si>
  <si>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</si>
  <si>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</si>
  <si>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</si>
  <si>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</si>
  <si>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</si>
  <si>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</si>
  <si>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</si>
  <si>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</si>
  <si>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</si>
  <si>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</si>
  <si>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</si>
  <si>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</si>
  <si>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</si>
  <si>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</si>
  <si>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</si>
  <si>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</si>
  <si>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</si>
  <si>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</si>
  <si>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</si>
  <si>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</si>
  <si>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</si>
  <si>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</si>
  <si>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</si>
  <si>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</si>
  <si>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</si>
  <si>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</si>
  <si>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</si>
  <si>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</si>
  <si>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</si>
  <si>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</si>
  <si>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</si>
  <si>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</si>
  <si>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</si>
  <si>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</si>
  <si>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</si>
  <si>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</si>
  <si>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</si>
  <si>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</si>
  <si>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</si>
  <si>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</si>
  <si>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</si>
  <si>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</si>
  <si>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</si>
  <si>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</si>
  <si>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</si>
  <si>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</si>
  <si>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</si>
  <si>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</si>
  <si>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</si>
  <si>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</si>
  <si>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</si>
  <si>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</si>
  <si>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</si>
  <si>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</si>
  <si>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</si>
  <si>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</si>
  <si>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</si>
  <si>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</si>
  <si>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</si>
  <si>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</si>
  <si>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</si>
  <si>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</si>
  <si>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</si>
  <si>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</si>
  <si>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</si>
  <si>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</si>
  <si>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</si>
  <si>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</si>
  <si>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</si>
  <si>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</si>
  <si>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</si>
  <si>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</si>
  <si>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</si>
  <si>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</si>
  <si>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</si>
  <si>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</si>
  <si>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</si>
  <si>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</si>
  <si>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</si>
  <si>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</si>
  <si>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</si>
  <si>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</si>
  <si>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</si>
  <si>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</si>
  <si>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</si>
  <si>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</si>
  <si>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</si>
  <si>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</si>
  <si>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</si>
  <si>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</si>
  <si>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</si>
  <si>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</si>
  <si>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</si>
  <si>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</si>
  <si>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</si>
  <si>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</si>
  <si>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</si>
  <si>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</si>
  <si>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</si>
  <si>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</si>
  <si>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</si>
  <si>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</si>
  <si>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</si>
  <si>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</si>
  <si>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</si>
  <si>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</si>
  <si>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</si>
  <si>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</si>
  <si>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</si>
  <si>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</si>
  <si>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</si>
  <si>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</si>
  <si>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</si>
  <si>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</si>
  <si>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</si>
  <si>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</si>
  <si>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</si>
  <si>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</si>
  <si>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</si>
  <si>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</si>
  <si>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</si>
  <si>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</si>
  <si>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</si>
  <si>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</si>
  <si>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</si>
  <si>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</si>
  <si>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</si>
  <si>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</si>
  <si>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</si>
  <si>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</si>
  <si>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</si>
  <si>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</si>
  <si>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</si>
  <si>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</si>
  <si>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</si>
  <si>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</si>
  <si>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</si>
  <si>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</si>
  <si>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</si>
  <si>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</si>
  <si>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</si>
  <si>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</si>
  <si>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</si>
  <si>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</si>
  <si>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</si>
  <si>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</si>
  <si>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</si>
  <si>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</si>
  <si>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</si>
  <si>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</si>
  <si>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</si>
  <si>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</si>
  <si>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</si>
  <si>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</si>
  <si>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</si>
  <si>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</si>
  <si>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</si>
  <si>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</si>
  <si>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</si>
  <si>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</si>
  <si>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</si>
  <si>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</si>
  <si>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</si>
  <si>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</si>
  <si>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</si>
  <si>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</si>
  <si>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</si>
  <si>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</si>
  <si>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</si>
  <si>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</si>
  <si>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</si>
  <si>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</si>
  <si>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</si>
  <si>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</si>
  <si>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</si>
  <si>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</si>
  <si>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</si>
  <si>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</si>
  <si>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</si>
  <si>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</si>
  <si>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</si>
  <si>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</si>
  <si>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</si>
  <si>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</si>
  <si>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</si>
  <si>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</si>
  <si>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</si>
  <si>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</si>
  <si>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</si>
  <si>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</si>
  <si>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</si>
  <si>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</si>
  <si>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</si>
  <si>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</si>
  <si>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</si>
  <si>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</si>
  <si>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</si>
  <si>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</si>
  <si>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</si>
  <si>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</si>
  <si>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</si>
  <si>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</si>
  <si>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</si>
  <si>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</si>
  <si>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</si>
  <si>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</si>
  <si>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</si>
  <si>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</si>
  <si>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</si>
  <si>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</si>
  <si>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</si>
  <si>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</si>
  <si>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</si>
  <si>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</si>
  <si>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</si>
  <si>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</si>
  <si>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</si>
  <si>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</si>
  <si>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</si>
  <si>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</si>
  <si>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</si>
  <si>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</si>
  <si>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</si>
  <si>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</si>
  <si>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</si>
  <si>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</si>
  <si>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</si>
  <si>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</si>
  <si>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</si>
  <si>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</si>
  <si>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</si>
  <si>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</si>
  <si>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</si>
  <si>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</si>
  <si>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</si>
  <si>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</si>
  <si>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</si>
  <si>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</si>
  <si>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</si>
  <si>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</si>
  <si>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</si>
  <si>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</si>
  <si>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</si>
  <si>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</si>
  <si>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</si>
  <si>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</si>
  <si>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</si>
  <si>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</si>
  <si>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</si>
  <si>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</si>
  <si>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</si>
  <si>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</si>
  <si>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</si>
  <si>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</si>
  <si>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</si>
  <si>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</si>
  <si>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</si>
  <si>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</si>
  <si>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</si>
  <si>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</si>
  <si>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</si>
  <si>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</si>
  <si>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</si>
  <si>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</si>
  <si>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</si>
  <si>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</si>
  <si>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</si>
  <si>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</si>
  <si>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</si>
  <si>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</si>
  <si>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</si>
  <si>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</si>
  <si>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</si>
  <si>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</si>
  <si>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</si>
  <si>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</si>
  <si>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</si>
  <si>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</si>
  <si>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</si>
  <si>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</si>
  <si>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</si>
  <si>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</si>
  <si>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</si>
  <si>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</si>
  <si>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</si>
  <si>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</si>
  <si>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</si>
  <si>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</si>
  <si>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</si>
  <si>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</si>
  <si>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</si>
  <si>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</si>
  <si>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ТП№34</t>
  </si>
  <si>
    <t>ТМ-315/10/0,4</t>
  </si>
  <si>
    <t>ТМГ-400/10/0,4</t>
  </si>
  <si>
    <t>Силовой Тр-р 10/0,4</t>
  </si>
  <si>
    <t>АТО_O_Ч2_24 № 25 12.02.2024 ПО "ЧЭС" ПКГУП "КЭС"</t>
  </si>
  <si>
    <t>Замена силового трансформатора, замена корпуса КТП, устройство кабельных вводов 10 кВ, замена кабельных вводов 0,4 кВ</t>
  </si>
  <si>
    <t>КТП</t>
  </si>
  <si>
    <t>КТП-Т-КК 315/10/0,4</t>
  </si>
  <si>
    <t>КТП-П-КК 400/10/0,4</t>
  </si>
  <si>
    <t>КЛ-10 кВ фид.№2-10 кВ ПС "Тяговая" участок от ТП№34 до оп.№39</t>
  </si>
  <si>
    <t>ААБл 3х120</t>
  </si>
  <si>
    <t>АПвПу2г 1х120мм</t>
  </si>
  <si>
    <t>КЛ</t>
  </si>
  <si>
    <t>траншея</t>
  </si>
  <si>
    <t>Устройство кабельных вводов 10 кВ, замена кабельных вводов 0,4кВ</t>
  </si>
  <si>
    <t>КЛ-10 кВ фид.№2-10 кВ ПС "Тяговая" участок от ТП№34 до оп.№1</t>
  </si>
  <si>
    <t>КЛ-0,4 кВ фид.№1 от ТП№34</t>
  </si>
  <si>
    <t>КЛ-0,4 кВ фид.№1 от ТП№34 до оп.№1</t>
  </si>
  <si>
    <t>АВВГ 4х70</t>
  </si>
  <si>
    <t>АВБбШв 4х70</t>
  </si>
  <si>
    <t>КЛ-0,4 кВ фид.№2 от ТП№34</t>
  </si>
  <si>
    <t>КЛ-0,4 кВ фид.№2 от ТП№34 до оп.№1</t>
  </si>
  <si>
    <t>КЛ-0,4 кВ фид.№3 от ТП№34</t>
  </si>
  <si>
    <t>КЛ-0,4 кВ фид.№3 от ТП№34 до оп.№1</t>
  </si>
  <si>
    <t>КЛ-0,4 кВ фид.№4 от ТП№34</t>
  </si>
  <si>
    <t>КЛ-0,4 кВ фид.№4 от ТП№34 до оп.№1</t>
  </si>
  <si>
    <t>КЛ-0,4 кВ фид.№5 от ТП№34</t>
  </si>
  <si>
    <t>КЛ-0,4 кВ фид.№5 от ТП№34 до оп.№1</t>
  </si>
  <si>
    <t>СИП-2 3х50+1х70</t>
  </si>
  <si>
    <t>КЛ-0,4 кВ фид.№6 от ТП№34</t>
  </si>
  <si>
    <t>КЛ-0,4 кВ фид.№6 от ТП№34 до оп.№1</t>
  </si>
  <si>
    <t>не требутся</t>
  </si>
  <si>
    <t>ПКГУП "КЭС"</t>
  </si>
  <si>
    <t>Реконструкция</t>
  </si>
  <si>
    <t>закупка не проведена</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</si>
  <si>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</si>
  <si>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Пермский край, Чернушинский городской округ</t>
  </si>
  <si>
    <t xml:space="preserve">МВ×А-0,4;т.у.-0; км ЛЭП-0,16;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</si>
  <si>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</si>
  <si>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</si>
  <si>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</si>
  <si>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</si>
  <si>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</si>
  <si>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</si>
  <si>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</si>
  <si>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</si>
  <si>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</si>
  <si>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</si>
  <si>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</si>
  <si>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</si>
  <si>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</si>
  <si>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</si>
  <si>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</si>
  <si>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</si>
  <si>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</si>
  <si>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2,85 млн руб с НДС</t>
  </si>
  <si>
    <t>2,37млн руб без НДС</t>
  </si>
  <si>
    <t xml:space="preserve">Проведение реконструкции корпуса и оборудования КТП тупикового типа на КТП проходного типа с устройством дополнительного ввода фид. №2-10 кВ ПС "Тяга-Чернушка"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Замена  оборудования КТП со сроком эксплуатации более 40 лет, не соответствующего действующим ПУЭ, ПТЭ. Замена кабельного ввода 10 кВ с бумажно-маслянной изоляции на кабельный ввод из сшитого полиэтилена, устройство дополнительного кабельного ввода 10 кВ из сшитого полиэтилена. Замена кабельных вводов 0,4 кВ в ПВХ изоляции на бронированные кабельные линий. Замена силового трансформатора на трансформатор с большей мощностью с пониженными потерями.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Силовые трансформаторы не размещены в отдельных камерах и не имеют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Замена физически изношенного и морально устаревшего силового трансформатора, ремонт которого нецелесообразен. Замена силового трансформатора 10 кВ 1970 года выпуска.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0,315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</si>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</sst>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2576242.5889860373</c:v>
                </c:pt>
                <c:pt idx="3">
                  <c:v>4325239.6001752568</c:v>
                </c:pt>
                <c:pt idx="4">
                  <c:v>6244449.3992632627</c:v>
                </c:pt>
                <c:pt idx="5">
                  <c:v>8350827.0757067967</c:v>
                </c:pt>
                <c:pt idx="6">
                  <c:v>10663040.35231806</c:v>
                </c:pt>
                <c:pt idx="7">
                  <c:v>13201644.656397898</c:v>
                </c:pt>
                <c:pt idx="8">
                  <c:v>15989276.26739824</c:v>
                </c:pt>
                <c:pt idx="9">
                  <c:v>19050865.422995839</c:v>
                </c:pt>
                <c:pt idx="10">
                  <c:v>22413871.462684523</c:v>
                </c:pt>
                <c:pt idx="11">
                  <c:v>26108542.30599799</c:v>
                </c:pt>
                <c:pt idx="12">
                  <c:v>30168200.803458437</c:v>
                </c:pt>
                <c:pt idx="13">
                  <c:v>34629560.764739677</c:v>
                </c:pt>
                <c:pt idx="14">
                  <c:v>39533075.76302731</c:v>
                </c:pt>
                <c:pt idx="15">
                  <c:v>44923324.140128568</c:v>
                </c:pt>
                <c:pt idx="16">
                  <c:v>50849433.996822931</c:v>
                </c:pt>
              </c:numCache>
            </c:numRef>
          </c:val>
          <c:smooth val="0"/>
          <c:extLst>
            <c:ext xmlns:c16="http://schemas.microsoft.com/office/drawing/2014/chart" uri="{C3380CC4-5D6E-409C-BE32-E72D297353CC}">
              <c16:uniqueId val="{00000000-8A18-4616-997F-D0DC9C90FF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1414926.8443463093</c:v>
                </c:pt>
                <c:pt idx="3">
                  <c:v>1369721.2085435195</c:v>
                </c:pt>
                <c:pt idx="4">
                  <c:v>1330108.6627028862</c:v>
                </c:pt>
                <c:pt idx="5">
                  <c:v>1291880.8765285902</c:v>
                </c:pt>
                <c:pt idx="6">
                  <c:v>1254976.7300306049</c:v>
                </c:pt>
                <c:pt idx="7">
                  <c:v>1219338.6810710607</c:v>
                </c:pt>
                <c:pt idx="8">
                  <c:v>1184912.4870989004</c:v>
                </c:pt>
                <c:pt idx="9">
                  <c:v>1151646.9534199324</c:v>
                </c:pt>
                <c:pt idx="10">
                  <c:v>1119493.7051861819</c:v>
                </c:pt>
                <c:pt idx="11">
                  <c:v>1088406.980601473</c:v>
                </c:pt>
                <c:pt idx="12">
                  <c:v>1058343.4431177538</c:v>
                </c:pt>
                <c:pt idx="13">
                  <c:v>1029262.0106428672</c:v>
                </c:pt>
                <c:pt idx="14">
                  <c:v>1001123.6999988471</c:v>
                </c:pt>
                <c:pt idx="15">
                  <c:v>973891.48506352666</c:v>
                </c:pt>
                <c:pt idx="16">
                  <c:v>947530.16720013751</c:v>
                </c:pt>
              </c:numCache>
            </c:numRef>
          </c:val>
          <c:smooth val="0"/>
          <c:extLst>
            <c:ext xmlns:c16="http://schemas.microsoft.com/office/drawing/2014/chart" uri="{C3380CC4-5D6E-409C-BE32-E72D297353CC}">
              <c16:uniqueId val="{00000001-8A18-4616-997F-D0DC9C90FF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557</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568</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569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570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571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572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573</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574</v>
      </c>
    </row>
    <row r="41" spans="1:24" ht="63" x14ac:dyDescent="0.25">
      <c r="A41" s="18" t="s">
        <v>48</v>
      </c>
      <c r="B41" s="24" t="s">
        <v>49</v>
      </c>
      <c r="C41" s="17" t="s">
        <v>575</v>
      </c>
    </row>
    <row r="42" spans="1:24" ht="47.25" x14ac:dyDescent="0.25">
      <c r="A42" s="18" t="s">
        <v>50</v>
      </c>
      <c r="B42" s="24" t="s">
        <v>51</v>
      </c>
      <c r="C42" s="17" t="s">
        <v>575</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576</v>
      </c>
    </row>
    <row r="47" spans="1:24" ht="18.75" customHeight="1" x14ac:dyDescent="0.25">
      <c r="A47" s="21"/>
      <c r="B47" s="22"/>
      <c r="C47" s="23"/>
    </row>
    <row r="48" spans="1:24" ht="31.5" x14ac:dyDescent="0.25">
      <c r="A48" s="18" t="s">
        <v>60</v>
      </c>
      <c r="B48" s="24" t="s">
        <v>61</v>
      </c>
      <c r="C48" s="25" t="s">
        <v>577</v>
      </c>
    </row>
    <row r="49" spans="1:3" ht="31.5" x14ac:dyDescent="0.25">
      <c r="A49" s="18" t="s">
        <v>62</v>
      </c>
      <c r="B49" s="24" t="s">
        <v>63</v>
      </c>
      <c r="C49" s="26" t="s">
        <v>578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2.848302705562455</v>
      </c>
      <c r="D24" s="196">
        <v>0</v>
      </c>
      <c r="E24" s="196">
        <v>0</v>
      </c>
      <c r="F24" s="197">
        <v>0</v>
      </c>
      <c r="G24" s="196">
        <v>0</v>
      </c>
      <c r="H24" s="196">
        <v>0</v>
      </c>
      <c r="I24" s="196">
        <v>0</v>
      </c>
      <c r="J24" s="196">
        <v>0</v>
      </c>
      <c r="K24" s="196">
        <v>0</v>
      </c>
      <c r="L24" s="196">
        <v>2.848302705562455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2.848302705562455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2.848302705562455</v>
      </c>
      <c r="D27" s="26">
        <v>0</v>
      </c>
      <c r="E27" s="26">
        <v>0</v>
      </c>
      <c r="F27" s="203">
        <v>0</v>
      </c>
      <c r="G27" s="26">
        <v>0</v>
      </c>
      <c r="H27" s="26">
        <v>0</v>
      </c>
      <c r="I27" s="26">
        <v>0</v>
      </c>
      <c r="J27" s="26">
        <v>0</v>
      </c>
      <c r="K27" s="26">
        <v>0</v>
      </c>
      <c r="L27" s="26">
        <v>2.848302705562455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2.848302705562455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2.3735855879687127</v>
      </c>
      <c r="D30" s="200">
        <v>0</v>
      </c>
      <c r="E30" s="200">
        <v>0</v>
      </c>
      <c r="F30" s="200">
        <v>0</v>
      </c>
      <c r="G30" s="200">
        <v>0</v>
      </c>
      <c r="H30" s="200">
        <v>0</v>
      </c>
      <c r="I30" s="200">
        <v>0</v>
      </c>
      <c r="J30" s="200">
        <v>0</v>
      </c>
      <c r="K30" s="200">
        <v>0</v>
      </c>
      <c r="L30" s="200">
        <v>2.3735855879687127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2.3735855879687127</v>
      </c>
      <c r="AG30" s="200">
        <v>0</v>
      </c>
    </row>
    <row r="31" spans="1:37" x14ac:dyDescent="0.25">
      <c r="A31" s="201" t="s">
        <v>358</v>
      </c>
      <c r="B31" s="202" t="s">
        <v>359</v>
      </c>
      <c r="C31" s="200">
        <v>0.23735855879687129</v>
      </c>
      <c r="D31" s="200">
        <v>0</v>
      </c>
      <c r="E31" s="26">
        <v>0</v>
      </c>
      <c r="F31" s="26">
        <v>0</v>
      </c>
      <c r="G31" s="200">
        <v>0</v>
      </c>
      <c r="H31" s="26">
        <v>0</v>
      </c>
      <c r="I31" s="26">
        <v>0</v>
      </c>
      <c r="J31" s="200">
        <v>0</v>
      </c>
      <c r="K31" s="26">
        <v>0</v>
      </c>
      <c r="L31" s="26">
        <v>0.23735855879687129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0.23735855879687129</v>
      </c>
      <c r="AG31" s="200">
        <v>0</v>
      </c>
    </row>
    <row r="32" spans="1:37" ht="31.5" x14ac:dyDescent="0.25">
      <c r="A32" s="201" t="s">
        <v>360</v>
      </c>
      <c r="B32" s="202" t="s">
        <v>361</v>
      </c>
      <c r="C32" s="200">
        <v>0.59339639699217817</v>
      </c>
      <c r="D32" s="200">
        <v>0</v>
      </c>
      <c r="E32" s="26">
        <v>0</v>
      </c>
      <c r="F32" s="26">
        <v>0</v>
      </c>
      <c r="G32" s="200">
        <v>0</v>
      </c>
      <c r="H32" s="26">
        <v>0</v>
      </c>
      <c r="I32" s="26">
        <v>0</v>
      </c>
      <c r="J32" s="200">
        <v>0</v>
      </c>
      <c r="K32" s="26">
        <v>0</v>
      </c>
      <c r="L32" s="26">
        <v>0.59339639699217817</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0.59339639699217817</v>
      </c>
      <c r="AG32" s="200">
        <v>0</v>
      </c>
    </row>
    <row r="33" spans="1:33" x14ac:dyDescent="0.25">
      <c r="A33" s="201" t="s">
        <v>362</v>
      </c>
      <c r="B33" s="202" t="s">
        <v>363</v>
      </c>
      <c r="C33" s="200">
        <v>1.4241513527812275</v>
      </c>
      <c r="D33" s="200">
        <v>0</v>
      </c>
      <c r="E33" s="26">
        <v>0</v>
      </c>
      <c r="F33" s="26">
        <v>0</v>
      </c>
      <c r="G33" s="200">
        <v>0</v>
      </c>
      <c r="H33" s="26">
        <v>0</v>
      </c>
      <c r="I33" s="26">
        <v>0</v>
      </c>
      <c r="J33" s="200">
        <v>0</v>
      </c>
      <c r="K33" s="26">
        <v>0</v>
      </c>
      <c r="L33" s="26">
        <v>1.4241513527812275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1.4241513527812275</v>
      </c>
      <c r="AG33" s="200">
        <v>0</v>
      </c>
    </row>
    <row r="34" spans="1:33" x14ac:dyDescent="0.25">
      <c r="A34" s="201" t="s">
        <v>364</v>
      </c>
      <c r="B34" s="202" t="s">
        <v>365</v>
      </c>
      <c r="C34" s="200">
        <v>0.11867927939843564</v>
      </c>
      <c r="D34" s="200">
        <v>0</v>
      </c>
      <c r="E34" s="26">
        <v>0</v>
      </c>
      <c r="F34" s="26">
        <v>0</v>
      </c>
      <c r="G34" s="200">
        <v>0</v>
      </c>
      <c r="H34" s="26">
        <v>0</v>
      </c>
      <c r="I34" s="26">
        <v>0</v>
      </c>
      <c r="J34" s="200">
        <v>0</v>
      </c>
      <c r="K34" s="26">
        <v>0</v>
      </c>
      <c r="L34" s="26">
        <v>0.11867927939843564</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0.11867927939843564</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0.16</v>
      </c>
      <c r="D40" s="26">
        <v>0</v>
      </c>
      <c r="E40" s="26">
        <v>0</v>
      </c>
      <c r="F40" s="26">
        <v>0</v>
      </c>
      <c r="G40" s="26">
        <v>0</v>
      </c>
      <c r="H40" s="26">
        <v>0</v>
      </c>
      <c r="I40" s="26">
        <v>0</v>
      </c>
      <c r="J40" s="26">
        <v>0</v>
      </c>
      <c r="K40" s="26">
        <v>0</v>
      </c>
      <c r="L40" s="26">
        <v>0.16</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0.16</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0.16</v>
      </c>
      <c r="D50" s="200">
        <v>0</v>
      </c>
      <c r="E50" s="200">
        <v>0</v>
      </c>
      <c r="F50" s="200">
        <v>0</v>
      </c>
      <c r="G50" s="200">
        <v>0</v>
      </c>
      <c r="H50" s="200">
        <v>0</v>
      </c>
      <c r="I50" s="200">
        <v>0</v>
      </c>
      <c r="J50" s="200">
        <v>0</v>
      </c>
      <c r="K50" s="200">
        <v>0</v>
      </c>
      <c r="L50" s="200">
        <v>0.16</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0.16</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2.3735855879687127</v>
      </c>
      <c r="D55" s="200">
        <v>0</v>
      </c>
      <c r="E55" s="200">
        <v>0</v>
      </c>
      <c r="F55" s="200">
        <v>0</v>
      </c>
      <c r="G55" s="200">
        <v>0</v>
      </c>
      <c r="H55" s="200">
        <v>0</v>
      </c>
      <c r="I55" s="200">
        <v>0</v>
      </c>
      <c r="J55" s="200">
        <v>0</v>
      </c>
      <c r="K55" s="200">
        <v>0</v>
      </c>
      <c r="L55" s="200">
        <v>2.3735855879687127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2.3735855879687127</v>
      </c>
      <c r="AG55" s="200">
        <v>0</v>
      </c>
    </row>
    <row r="56" spans="1:33" x14ac:dyDescent="0.25">
      <c r="A56" s="146" t="s">
        <v>397</v>
      </c>
      <c r="B56" s="202" t="s">
        <v>398</v>
      </c>
      <c r="C56" s="26">
        <v>2.3735855879687127</v>
      </c>
      <c r="D56" s="26">
        <v>0</v>
      </c>
      <c r="E56" s="26">
        <v>0</v>
      </c>
      <c r="F56" s="26">
        <v>0</v>
      </c>
      <c r="G56" s="26">
        <v>0</v>
      </c>
      <c r="H56" s="26">
        <v>0</v>
      </c>
      <c r="I56" s="26">
        <v>0</v>
      </c>
      <c r="J56" s="26">
        <v>0</v>
      </c>
      <c r="K56" s="26">
        <v>0</v>
      </c>
      <c r="L56" s="26">
        <v>2.3735855879687127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2.3735855879687127</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0.16</v>
      </c>
      <c r="D60" s="211">
        <v>0</v>
      </c>
      <c r="E60" s="211">
        <v>0</v>
      </c>
      <c r="F60" s="211">
        <v>0</v>
      </c>
      <c r="G60" s="211">
        <v>0</v>
      </c>
      <c r="H60" s="211">
        <v>0</v>
      </c>
      <c r="I60" s="211">
        <v>0</v>
      </c>
      <c r="J60" s="211">
        <v>0</v>
      </c>
      <c r="K60" s="211">
        <v>0</v>
      </c>
      <c r="L60" s="211">
        <v>0.16</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0.16</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2.3735855879687127</v>
      </c>
      <c r="D64" s="221">
        <v>0</v>
      </c>
      <c r="E64" s="221">
        <v>0</v>
      </c>
      <c r="F64" s="221">
        <v>0</v>
      </c>
      <c r="G64" s="221">
        <v>0</v>
      </c>
      <c r="H64" s="221">
        <v>0</v>
      </c>
      <c r="I64" s="221">
        <v>0</v>
      </c>
      <c r="J64" s="221">
        <v>0</v>
      </c>
      <c r="K64" s="221">
        <v>0</v>
      </c>
      <c r="L64" s="221">
        <v>2.3735855879687127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2.3735855879687127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554</v>
      </c>
      <c r="C26" s="157" t="s">
        <v>555</v>
      </c>
      <c r="D26" s="157">
        <v>2025</v>
      </c>
      <c r="E26" s="157" t="s">
        <v>84</v>
      </c>
      <c r="F26" s="157" t="s">
        <v>84</v>
      </c>
      <c r="G26" s="157">
        <v>0.4</v>
      </c>
      <c r="H26" s="157" t="s">
        <v>84</v>
      </c>
      <c r="I26" s="157">
        <v>0</v>
      </c>
      <c r="J26" s="157" t="s">
        <v>84</v>
      </c>
      <c r="K26" s="157" t="s">
        <v>84</v>
      </c>
      <c r="L26" s="157">
        <v>0</v>
      </c>
      <c r="M26" s="157" t="s">
        <v>84</v>
      </c>
      <c r="N26" s="157">
        <v>1</v>
      </c>
      <c r="O26" s="157" t="s">
        <v>556</v>
      </c>
      <c r="P26" s="157" t="s">
        <v>556</v>
      </c>
      <c r="Q26" s="157" t="s">
        <v>556</v>
      </c>
      <c r="R26" s="157" t="s">
        <v>556</v>
      </c>
      <c r="S26" s="157" t="s">
        <v>556</v>
      </c>
      <c r="T26" s="157" t="s">
        <v>556</v>
      </c>
      <c r="U26" s="157" t="s">
        <v>556</v>
      </c>
      <c r="V26" s="157" t="s">
        <v>556</v>
      </c>
      <c r="W26" s="157" t="s">
        <v>556</v>
      </c>
      <c r="X26" s="157" t="s">
        <v>556</v>
      </c>
      <c r="Y26" s="157" t="s">
        <v>556</v>
      </c>
      <c r="Z26" s="157" t="s">
        <v>556</v>
      </c>
      <c r="AA26" s="157" t="s">
        <v>556</v>
      </c>
      <c r="AB26" s="157" t="s">
        <v>556</v>
      </c>
      <c r="AC26" s="157" t="s">
        <v>556</v>
      </c>
      <c r="AD26" s="157" t="s">
        <v>556</v>
      </c>
      <c r="AE26" s="157" t="s">
        <v>556</v>
      </c>
      <c r="AF26" s="157" t="s">
        <v>556</v>
      </c>
      <c r="AG26" s="157" t="s">
        <v>556</v>
      </c>
      <c r="AH26" s="157" t="s">
        <v>556</v>
      </c>
      <c r="AI26" s="157" t="s">
        <v>556</v>
      </c>
      <c r="AJ26" s="157" t="s">
        <v>556</v>
      </c>
      <c r="AK26" s="157" t="s">
        <v>556</v>
      </c>
      <c r="AL26" s="157" t="s">
        <v>556</v>
      </c>
      <c r="AM26" s="157" t="s">
        <v>556</v>
      </c>
      <c r="AN26" s="157" t="s">
        <v>556</v>
      </c>
      <c r="AO26" s="157" t="s">
        <v>556</v>
      </c>
      <c r="AP26" s="157" t="s">
        <v>556</v>
      </c>
      <c r="AQ26" s="158" t="s">
        <v>556</v>
      </c>
      <c r="AR26" s="157" t="s">
        <v>556</v>
      </c>
      <c r="AS26" s="157" t="s">
        <v>556</v>
      </c>
      <c r="AT26" s="157" t="s">
        <v>556</v>
      </c>
      <c r="AU26" s="157" t="s">
        <v>556</v>
      </c>
      <c r="AV26" s="157" t="s">
        <v>556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469</v>
      </c>
      <c r="B21" s="168" t="s">
        <v>557</v>
      </c>
    </row>
    <row r="22" spans="1:2" s="134" customFormat="1" ht="16.5" thickBot="1" x14ac:dyDescent="0.3">
      <c r="A22" s="167" t="s">
        <v>470</v>
      </c>
      <c r="B22" s="168" t="s">
        <v>558</v>
      </c>
    </row>
    <row r="23" spans="1:2" s="134" customFormat="1" ht="16.5" thickBot="1" x14ac:dyDescent="0.3">
      <c r="A23" s="167" t="s">
        <v>471</v>
      </c>
      <c r="B23" s="168" t="s">
        <v>555</v>
      </c>
    </row>
    <row r="24" spans="1:2" s="134" customFormat="1" ht="16.5" thickBot="1" x14ac:dyDescent="0.3">
      <c r="A24" s="167" t="s">
        <v>472</v>
      </c>
      <c r="B24" s="168" t="s">
        <v>559</v>
      </c>
    </row>
    <row r="25" spans="1:2" s="134" customFormat="1" ht="16.5" thickBot="1" x14ac:dyDescent="0.3">
      <c r="A25" s="169" t="s">
        <v>473</v>
      </c>
      <c r="B25" s="168">
        <v>2025</v>
      </c>
    </row>
    <row r="26" spans="1:2" s="134" customFormat="1" ht="16.5" thickBot="1" x14ac:dyDescent="0.3">
      <c r="A26" s="170" t="s">
        <v>474</v>
      </c>
      <c r="B26" s="168" t="s">
        <v>560</v>
      </c>
    </row>
    <row r="27" spans="1:2" s="134" customFormat="1" ht="29.25" thickBot="1" x14ac:dyDescent="0.3">
      <c r="A27" s="171" t="s">
        <v>475</v>
      </c>
      <c r="B27" s="172">
        <v>2.848302705562455</v>
      </c>
    </row>
    <row r="28" spans="1:2" s="134" customFormat="1" ht="16.5" thickBot="1" x14ac:dyDescent="0.3">
      <c r="A28" s="173" t="s">
        <v>476</v>
      </c>
      <c r="B28" s="172" t="s">
        <v>561</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562</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563</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563</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564</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564</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554</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565</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566</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567</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26" x14ac:dyDescent="0.25">
      <c r="A25" s="17">
        <v>1</v>
      </c>
      <c r="B25" s="17" t="s">
        <v>522</v>
      </c>
      <c r="C25" s="17" t="s">
        <v>522</v>
      </c>
      <c r="D25" s="17" t="s">
        <v>111</v>
      </c>
      <c r="E25" s="17" t="s">
        <v>523</v>
      </c>
      <c r="F25" s="17" t="s">
        <v>524</v>
      </c>
      <c r="G25" s="17" t="s">
        <v>525</v>
      </c>
      <c r="H25" s="17" t="s">
        <v>525</v>
      </c>
      <c r="I25" s="17">
        <v>1976</v>
      </c>
      <c r="J25" s="17">
        <v>2025</v>
      </c>
      <c r="K25" s="17">
        <v>1976</v>
      </c>
      <c r="L25" s="17">
        <v>10</v>
      </c>
      <c r="M25" s="17">
        <v>10</v>
      </c>
      <c r="N25" s="17">
        <v>0.315</v>
      </c>
      <c r="O25" s="17">
        <v>0.4</v>
      </c>
      <c r="P25" s="17">
        <v>1992</v>
      </c>
      <c r="Q25" s="17" t="s">
        <v>526</v>
      </c>
      <c r="R25" s="17" t="s">
        <v>527</v>
      </c>
      <c r="S25" s="17" t="s">
        <v>84</v>
      </c>
      <c r="T25" s="17" t="s">
        <v>84</v>
      </c>
    </row>
    <row r="26" spans="1:20" s="33" customFormat="1" ht="126" x14ac:dyDescent="0.25">
      <c r="A26" s="17">
        <v>2</v>
      </c>
      <c r="B26" s="17" t="s">
        <v>522</v>
      </c>
      <c r="C26" s="17" t="s">
        <v>522</v>
      </c>
      <c r="D26" s="17" t="s">
        <v>528</v>
      </c>
      <c r="E26" s="17" t="s">
        <v>529</v>
      </c>
      <c r="F26" s="17" t="s">
        <v>530</v>
      </c>
      <c r="G26" s="17" t="s">
        <v>529</v>
      </c>
      <c r="H26" s="17" t="s">
        <v>530</v>
      </c>
      <c r="I26" s="17">
        <v>1976</v>
      </c>
      <c r="J26" s="17">
        <v>2025</v>
      </c>
      <c r="K26" s="17">
        <v>1976</v>
      </c>
      <c r="L26" s="17">
        <v>10</v>
      </c>
      <c r="M26" s="17">
        <v>10</v>
      </c>
      <c r="N26" s="17">
        <v>0.315</v>
      </c>
      <c r="O26" s="17">
        <v>0.4</v>
      </c>
      <c r="P26" s="17">
        <v>1992</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33"/>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531</v>
      </c>
      <c r="C25" s="17" t="s">
        <v>531</v>
      </c>
      <c r="D25" s="17" t="s">
        <v>531</v>
      </c>
      <c r="E25" s="17" t="s">
        <v>531</v>
      </c>
      <c r="F25" s="17">
        <v>10</v>
      </c>
      <c r="G25" s="17">
        <v>10</v>
      </c>
      <c r="H25" s="17">
        <v>10</v>
      </c>
      <c r="I25" s="17">
        <v>10</v>
      </c>
      <c r="J25" s="17">
        <v>1987</v>
      </c>
      <c r="K25" s="17">
        <v>1</v>
      </c>
      <c r="L25" s="17">
        <v>1</v>
      </c>
      <c r="M25" s="17" t="s">
        <v>532</v>
      </c>
      <c r="N25" s="17" t="s">
        <v>533</v>
      </c>
      <c r="O25" s="17" t="s">
        <v>534</v>
      </c>
      <c r="P25" s="17" t="s">
        <v>534</v>
      </c>
      <c r="Q25" s="17">
        <v>2.5000000000000001E-2</v>
      </c>
      <c r="R25" s="17">
        <v>0.03</v>
      </c>
      <c r="S25" s="17" t="s">
        <v>84</v>
      </c>
      <c r="T25" s="17" t="s">
        <v>84</v>
      </c>
      <c r="U25" s="17" t="s">
        <v>84</v>
      </c>
      <c r="V25" s="17" t="s">
        <v>535</v>
      </c>
      <c r="W25" s="17" t="s">
        <v>535</v>
      </c>
      <c r="X25" s="17" t="s">
        <v>526</v>
      </c>
      <c r="Y25" s="17" t="s">
        <v>536</v>
      </c>
      <c r="Z25" s="17" t="s">
        <v>84</v>
      </c>
      <c r="AA25" s="17" t="s">
        <v>84</v>
      </c>
    </row>
    <row r="26" spans="1:27" s="33" customFormat="1" ht="110.25" x14ac:dyDescent="0.25">
      <c r="A26" s="43">
        <v>2</v>
      </c>
      <c r="B26" s="17"/>
      <c r="C26" s="17" t="s">
        <v>537</v>
      </c>
      <c r="D26" s="17"/>
      <c r="E26" s="17" t="s">
        <v>537</v>
      </c>
      <c r="F26" s="17"/>
      <c r="G26" s="17">
        <v>10</v>
      </c>
      <c r="H26" s="17"/>
      <c r="I26" s="17">
        <v>10</v>
      </c>
      <c r="J26" s="17">
        <v>2025</v>
      </c>
      <c r="K26" s="17"/>
      <c r="L26" s="17">
        <v>1</v>
      </c>
      <c r="M26" s="17"/>
      <c r="N26" s="17" t="s">
        <v>533</v>
      </c>
      <c r="O26" s="17"/>
      <c r="P26" s="17" t="s">
        <v>534</v>
      </c>
      <c r="Q26" s="17"/>
      <c r="R26" s="17">
        <v>0.03</v>
      </c>
      <c r="S26" s="17" t="s">
        <v>84</v>
      </c>
      <c r="T26" s="17" t="s">
        <v>84</v>
      </c>
      <c r="U26" s="17"/>
      <c r="V26" s="17"/>
      <c r="W26" s="17" t="s">
        <v>535</v>
      </c>
      <c r="X26" s="17" t="s">
        <v>526</v>
      </c>
      <c r="Y26" s="17" t="s">
        <v>536</v>
      </c>
      <c r="Z26" s="17" t="s">
        <v>84</v>
      </c>
      <c r="AA26" s="17" t="s">
        <v>84</v>
      </c>
    </row>
    <row r="27" spans="1:27" s="33" customFormat="1" ht="94.5" x14ac:dyDescent="0.25">
      <c r="A27" s="43">
        <v>3</v>
      </c>
      <c r="B27" s="17" t="s">
        <v>538</v>
      </c>
      <c r="C27" s="17" t="s">
        <v>538</v>
      </c>
      <c r="D27" s="17" t="s">
        <v>539</v>
      </c>
      <c r="E27" s="17" t="s">
        <v>539</v>
      </c>
      <c r="F27" s="17">
        <v>0.4</v>
      </c>
      <c r="G27" s="17">
        <v>0.4</v>
      </c>
      <c r="H27" s="17">
        <v>0.4</v>
      </c>
      <c r="I27" s="17">
        <v>0.4</v>
      </c>
      <c r="J27" s="17">
        <v>1987</v>
      </c>
      <c r="K27" s="17">
        <v>1</v>
      </c>
      <c r="L27" s="17">
        <v>1</v>
      </c>
      <c r="M27" s="17" t="s">
        <v>540</v>
      </c>
      <c r="N27" s="17" t="s">
        <v>541</v>
      </c>
      <c r="O27" s="17" t="s">
        <v>534</v>
      </c>
      <c r="P27" s="17" t="s">
        <v>534</v>
      </c>
      <c r="Q27" s="17">
        <v>0.25</v>
      </c>
      <c r="R27" s="17">
        <v>0.25</v>
      </c>
      <c r="S27" s="17" t="s">
        <v>84</v>
      </c>
      <c r="T27" s="17">
        <v>1996</v>
      </c>
      <c r="U27" s="17">
        <v>1</v>
      </c>
      <c r="V27" s="17" t="s">
        <v>535</v>
      </c>
      <c r="W27" s="17" t="s">
        <v>535</v>
      </c>
      <c r="X27" s="17" t="s">
        <v>526</v>
      </c>
      <c r="Y27" s="17" t="s">
        <v>536</v>
      </c>
      <c r="Z27" s="17" t="s">
        <v>84</v>
      </c>
      <c r="AA27" s="17" t="s">
        <v>84</v>
      </c>
    </row>
    <row r="28" spans="1:27" s="33" customFormat="1" ht="94.5" x14ac:dyDescent="0.25">
      <c r="A28" s="43">
        <v>4</v>
      </c>
      <c r="B28" s="17" t="s">
        <v>542</v>
      </c>
      <c r="C28" s="17" t="s">
        <v>542</v>
      </c>
      <c r="D28" s="17" t="s">
        <v>543</v>
      </c>
      <c r="E28" s="17" t="s">
        <v>543</v>
      </c>
      <c r="F28" s="17">
        <v>0.4</v>
      </c>
      <c r="G28" s="17">
        <v>0.4</v>
      </c>
      <c r="H28" s="17">
        <v>0.4</v>
      </c>
      <c r="I28" s="17">
        <v>0.4</v>
      </c>
      <c r="J28" s="17">
        <v>1987</v>
      </c>
      <c r="K28" s="17">
        <v>1</v>
      </c>
      <c r="L28" s="17">
        <v>1</v>
      </c>
      <c r="M28" s="17" t="s">
        <v>540</v>
      </c>
      <c r="N28" s="17" t="s">
        <v>541</v>
      </c>
      <c r="O28" s="17" t="s">
        <v>534</v>
      </c>
      <c r="P28" s="17" t="s">
        <v>534</v>
      </c>
      <c r="Q28" s="17">
        <v>0.25</v>
      </c>
      <c r="R28" s="17">
        <v>0.25</v>
      </c>
      <c r="S28" s="17" t="s">
        <v>84</v>
      </c>
      <c r="T28" s="17">
        <v>1996</v>
      </c>
      <c r="U28" s="17">
        <v>1</v>
      </c>
      <c r="V28" s="17" t="s">
        <v>535</v>
      </c>
      <c r="W28" s="17" t="s">
        <v>535</v>
      </c>
      <c r="X28" s="17" t="s">
        <v>526</v>
      </c>
      <c r="Y28" s="17" t="s">
        <v>536</v>
      </c>
      <c r="Z28" s="17" t="s">
        <v>84</v>
      </c>
      <c r="AA28" s="17" t="s">
        <v>84</v>
      </c>
    </row>
    <row r="29" spans="1:27" s="33" customFormat="1" ht="94.5" x14ac:dyDescent="0.25">
      <c r="A29" s="43">
        <v>5</v>
      </c>
      <c r="B29" s="17" t="s">
        <v>544</v>
      </c>
      <c r="C29" s="17" t="s">
        <v>544</v>
      </c>
      <c r="D29" s="17" t="s">
        <v>545</v>
      </c>
      <c r="E29" s="17" t="s">
        <v>545</v>
      </c>
      <c r="F29" s="17">
        <v>0.4</v>
      </c>
      <c r="G29" s="17">
        <v>0.4</v>
      </c>
      <c r="H29" s="17">
        <v>0.4</v>
      </c>
      <c r="I29" s="17">
        <v>0.4</v>
      </c>
      <c r="J29" s="17">
        <v>1987</v>
      </c>
      <c r="K29" s="17">
        <v>1</v>
      </c>
      <c r="L29" s="17">
        <v>1</v>
      </c>
      <c r="M29" s="17" t="s">
        <v>540</v>
      </c>
      <c r="N29" s="17" t="s">
        <v>541</v>
      </c>
      <c r="O29" s="17" t="s">
        <v>534</v>
      </c>
      <c r="P29" s="17" t="s">
        <v>534</v>
      </c>
      <c r="Q29" s="17">
        <v>0.25</v>
      </c>
      <c r="R29" s="17">
        <v>0.25</v>
      </c>
      <c r="S29" s="17" t="s">
        <v>84</v>
      </c>
      <c r="T29" s="17">
        <v>1996</v>
      </c>
      <c r="U29" s="17">
        <v>1</v>
      </c>
      <c r="V29" s="17" t="s">
        <v>535</v>
      </c>
      <c r="W29" s="17" t="s">
        <v>535</v>
      </c>
      <c r="X29" s="17" t="s">
        <v>526</v>
      </c>
      <c r="Y29" s="17" t="s">
        <v>536</v>
      </c>
      <c r="Z29" s="17" t="s">
        <v>84</v>
      </c>
      <c r="AA29" s="17" t="s">
        <v>84</v>
      </c>
    </row>
    <row r="30" spans="1:27" s="33" customFormat="1" ht="94.5" x14ac:dyDescent="0.25">
      <c r="A30" s="43">
        <v>6</v>
      </c>
      <c r="B30" s="17" t="s">
        <v>546</v>
      </c>
      <c r="C30" s="17" t="s">
        <v>546</v>
      </c>
      <c r="D30" s="17" t="s">
        <v>547</v>
      </c>
      <c r="E30" s="17" t="s">
        <v>547</v>
      </c>
      <c r="F30" s="17">
        <v>0.4</v>
      </c>
      <c r="G30" s="17">
        <v>0.4</v>
      </c>
      <c r="H30" s="17">
        <v>0.4</v>
      </c>
      <c r="I30" s="17">
        <v>0.4</v>
      </c>
      <c r="J30" s="17">
        <v>1987</v>
      </c>
      <c r="K30" s="17">
        <v>1</v>
      </c>
      <c r="L30" s="17">
        <v>1</v>
      </c>
      <c r="M30" s="17" t="s">
        <v>540</v>
      </c>
      <c r="N30" s="17" t="s">
        <v>541</v>
      </c>
      <c r="O30" s="17" t="s">
        <v>534</v>
      </c>
      <c r="P30" s="17" t="s">
        <v>534</v>
      </c>
      <c r="Q30" s="17">
        <v>0.25</v>
      </c>
      <c r="R30" s="17">
        <v>0.25</v>
      </c>
      <c r="S30" s="17" t="s">
        <v>84</v>
      </c>
      <c r="T30" s="17">
        <v>1996</v>
      </c>
      <c r="U30" s="17">
        <v>1</v>
      </c>
      <c r="V30" s="17" t="s">
        <v>535</v>
      </c>
      <c r="W30" s="17" t="s">
        <v>535</v>
      </c>
      <c r="X30" s="17" t="s">
        <v>526</v>
      </c>
      <c r="Y30" s="17" t="s">
        <v>536</v>
      </c>
      <c r="Z30" s="17" t="s">
        <v>84</v>
      </c>
      <c r="AA30" s="17" t="s">
        <v>84</v>
      </c>
    </row>
    <row r="31" spans="1:27" s="33" customFormat="1" ht="94.5" x14ac:dyDescent="0.25">
      <c r="A31" s="43">
        <v>7</v>
      </c>
      <c r="B31" s="17" t="s">
        <v>548</v>
      </c>
      <c r="C31" s="17" t="s">
        <v>548</v>
      </c>
      <c r="D31" s="17" t="s">
        <v>549</v>
      </c>
      <c r="E31" s="17" t="s">
        <v>549</v>
      </c>
      <c r="F31" s="17">
        <v>0.4</v>
      </c>
      <c r="G31" s="17">
        <v>0.4</v>
      </c>
      <c r="H31" s="17">
        <v>0.4</v>
      </c>
      <c r="I31" s="17">
        <v>0.4</v>
      </c>
      <c r="J31" s="17">
        <v>2013</v>
      </c>
      <c r="K31" s="17">
        <v>1</v>
      </c>
      <c r="L31" s="17">
        <v>1</v>
      </c>
      <c r="M31" s="17" t="s">
        <v>550</v>
      </c>
      <c r="N31" s="17" t="s">
        <v>541</v>
      </c>
      <c r="O31" s="17" t="s">
        <v>534</v>
      </c>
      <c r="P31" s="17" t="s">
        <v>534</v>
      </c>
      <c r="Q31" s="17">
        <v>0.25</v>
      </c>
      <c r="R31" s="17">
        <v>0.25</v>
      </c>
      <c r="S31" s="17" t="s">
        <v>84</v>
      </c>
      <c r="T31" s="17" t="s">
        <v>84</v>
      </c>
      <c r="U31" s="17" t="s">
        <v>84</v>
      </c>
      <c r="V31" s="17" t="s">
        <v>535</v>
      </c>
      <c r="W31" s="17" t="s">
        <v>535</v>
      </c>
      <c r="X31" s="17" t="s">
        <v>526</v>
      </c>
      <c r="Y31" s="17" t="s">
        <v>536</v>
      </c>
      <c r="Z31" s="17" t="s">
        <v>84</v>
      </c>
      <c r="AA31" s="17" t="s">
        <v>84</v>
      </c>
    </row>
    <row r="32" spans="1:27" s="33" customFormat="1" ht="94.5" x14ac:dyDescent="0.25">
      <c r="A32" s="43">
        <v>8</v>
      </c>
      <c r="B32" s="17" t="s">
        <v>551</v>
      </c>
      <c r="C32" s="17" t="s">
        <v>551</v>
      </c>
      <c r="D32" s="17" t="s">
        <v>552</v>
      </c>
      <c r="E32" s="17" t="s">
        <v>552</v>
      </c>
      <c r="F32" s="17">
        <v>0.4</v>
      </c>
      <c r="G32" s="17">
        <v>0.4</v>
      </c>
      <c r="H32" s="17">
        <v>0.4</v>
      </c>
      <c r="I32" s="17">
        <v>0.4</v>
      </c>
      <c r="J32" s="17">
        <v>2013</v>
      </c>
      <c r="K32" s="17">
        <v>1</v>
      </c>
      <c r="L32" s="17">
        <v>1</v>
      </c>
      <c r="M32" s="17" t="s">
        <v>550</v>
      </c>
      <c r="N32" s="17" t="s">
        <v>541</v>
      </c>
      <c r="O32" s="17" t="s">
        <v>534</v>
      </c>
      <c r="P32" s="17" t="s">
        <v>534</v>
      </c>
      <c r="Q32" s="17">
        <v>0.25</v>
      </c>
      <c r="R32" s="17">
        <v>0.25</v>
      </c>
      <c r="S32" s="17" t="s">
        <v>84</v>
      </c>
      <c r="T32" s="17" t="s">
        <v>84</v>
      </c>
      <c r="U32" s="17" t="s">
        <v>84</v>
      </c>
      <c r="V32" s="17" t="s">
        <v>535</v>
      </c>
      <c r="W32" s="17" t="s">
        <v>535</v>
      </c>
      <c r="X32" s="17" t="s">
        <v>526</v>
      </c>
      <c r="Y32" s="17" t="s">
        <v>536</v>
      </c>
      <c r="Z32" s="17" t="s">
        <v>84</v>
      </c>
      <c r="AA32" s="17" t="s">
        <v>84</v>
      </c>
    </row>
    <row r="33" spans="1:3" s="36" customFormat="1" ht="12.75" x14ac:dyDescent="0.2">
      <c r="A33" s="44"/>
      <c r="B33" s="44"/>
      <c r="C33"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579</v>
      </c>
    </row>
    <row r="23" spans="1:3" ht="42.75" customHeight="1" x14ac:dyDescent="0.25">
      <c r="A23" s="49" t="s">
        <v>16</v>
      </c>
      <c r="B23" s="50" t="s">
        <v>138</v>
      </c>
      <c r="C23" s="25" t="s">
        <v>557</v>
      </c>
    </row>
    <row r="24" spans="1:3" ht="63" customHeight="1" x14ac:dyDescent="0.25">
      <c r="A24" s="49" t="s">
        <v>18</v>
      </c>
      <c r="B24" s="50" t="s">
        <v>139</v>
      </c>
      <c r="C24" s="25" t="s">
        <v>559</v>
      </c>
    </row>
    <row r="25" spans="1:3" ht="63" customHeight="1" x14ac:dyDescent="0.25">
      <c r="A25" s="49" t="s">
        <v>20</v>
      </c>
      <c r="B25" s="50" t="s">
        <v>140</v>
      </c>
      <c r="C25" s="25" t="s">
        <v>190</v>
      </c>
    </row>
    <row r="26" spans="1:3" ht="42.75" customHeight="1" x14ac:dyDescent="0.25">
      <c r="A26" s="49" t="s">
        <v>22</v>
      </c>
      <c r="B26" s="50" t="s">
        <v>141</v>
      </c>
      <c r="C26" s="25" t="s">
        <v>580</v>
      </c>
    </row>
    <row r="27" spans="1:3" ht="42.75" customHeight="1" x14ac:dyDescent="0.25">
      <c r="A27" s="49" t="s">
        <v>24</v>
      </c>
      <c r="B27" s="50" t="s">
        <v>142</v>
      </c>
      <c r="C27" s="25" t="s">
        <v>581</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560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553</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2373585.5879687127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18412939.1904273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67816.731084820363</v>
      </c>
      <c r="E65" s="109">
        <f t="shared" si="10"/>
        <v>67816.731084820363</v>
      </c>
      <c r="F65" s="109">
        <f t="shared" si="10"/>
        <v>67816.731084820363</v>
      </c>
      <c r="G65" s="109">
        <f t="shared" si="10"/>
        <v>67816.731084820363</v>
      </c>
      <c r="H65" s="109">
        <f t="shared" si="10"/>
        <v>67816.731084820363</v>
      </c>
      <c r="I65" s="109">
        <f t="shared" si="10"/>
        <v>67816.731084820363</v>
      </c>
      <c r="J65" s="109">
        <f t="shared" si="10"/>
        <v>67816.731084820363</v>
      </c>
      <c r="K65" s="109">
        <f t="shared" si="10"/>
        <v>67816.731084820363</v>
      </c>
      <c r="L65" s="109">
        <f t="shared" si="10"/>
        <v>67816.731084820363</v>
      </c>
      <c r="M65" s="109">
        <f t="shared" si="10"/>
        <v>67816.731084820363</v>
      </c>
      <c r="N65" s="109">
        <f t="shared" si="10"/>
        <v>67816.731084820363</v>
      </c>
      <c r="O65" s="109">
        <f t="shared" si="10"/>
        <v>67816.731084820363</v>
      </c>
      <c r="P65" s="109">
        <f t="shared" si="10"/>
        <v>67816.731084820363</v>
      </c>
      <c r="Q65" s="109">
        <f t="shared" si="10"/>
        <v>67816.731084820363</v>
      </c>
      <c r="R65" s="109">
        <f t="shared" si="10"/>
        <v>67816.731084820363</v>
      </c>
      <c r="S65" s="109">
        <f t="shared" si="10"/>
        <v>67816.731084820363</v>
      </c>
      <c r="T65" s="109">
        <f t="shared" si="10"/>
        <v>67816.731084820363</v>
      </c>
      <c r="U65" s="109">
        <f t="shared" si="10"/>
        <v>67816.731084820363</v>
      </c>
      <c r="V65" s="109">
        <f t="shared" si="10"/>
        <v>67816.731084820363</v>
      </c>
      <c r="W65" s="109">
        <f t="shared" si="10"/>
        <v>67816.731084820363</v>
      </c>
    </row>
    <row r="66" spans="1:23" ht="11.25" customHeight="1" x14ac:dyDescent="0.25">
      <c r="A66" s="74" t="s">
        <v>238</v>
      </c>
      <c r="B66" s="109">
        <f>IF(AND(B45&gt;$B$92,B45&lt;=$B$92+$B$27),B65,0)</f>
        <v>0</v>
      </c>
      <c r="C66" s="109">
        <f t="shared" ref="C66:W66" si="11">IF(AND(C45&gt;$B$92,C45&lt;=$B$92+$B$27),C65+B66,0)</f>
        <v>0</v>
      </c>
      <c r="D66" s="109">
        <f t="shared" si="11"/>
        <v>67816.731084820363</v>
      </c>
      <c r="E66" s="109">
        <f t="shared" si="11"/>
        <v>135633.46216964073</v>
      </c>
      <c r="F66" s="109">
        <f t="shared" si="11"/>
        <v>203450.1932544611</v>
      </c>
      <c r="G66" s="109">
        <f t="shared" si="11"/>
        <v>271266.92433928145</v>
      </c>
      <c r="H66" s="109">
        <f t="shared" si="11"/>
        <v>339083.6554241018</v>
      </c>
      <c r="I66" s="109">
        <f t="shared" si="11"/>
        <v>406900.38650892215</v>
      </c>
      <c r="J66" s="109">
        <f t="shared" si="11"/>
        <v>474717.1175937425</v>
      </c>
      <c r="K66" s="109">
        <f t="shared" si="11"/>
        <v>542533.84867856291</v>
      </c>
      <c r="L66" s="109">
        <f t="shared" si="11"/>
        <v>610350.57976338326</v>
      </c>
      <c r="M66" s="109">
        <f t="shared" si="11"/>
        <v>678167.3108482036</v>
      </c>
      <c r="N66" s="109">
        <f t="shared" si="11"/>
        <v>745984.04193302395</v>
      </c>
      <c r="O66" s="109">
        <f t="shared" si="11"/>
        <v>813800.7730178443</v>
      </c>
      <c r="P66" s="109">
        <f t="shared" si="11"/>
        <v>881617.50410266465</v>
      </c>
      <c r="Q66" s="109">
        <f t="shared" si="11"/>
        <v>949434.235187485</v>
      </c>
      <c r="R66" s="109">
        <f t="shared" si="11"/>
        <v>1017250.9662723053</v>
      </c>
      <c r="S66" s="109">
        <f t="shared" si="11"/>
        <v>1085067.6973571258</v>
      </c>
      <c r="T66" s="109">
        <f t="shared" si="11"/>
        <v>1152884.4284419462</v>
      </c>
      <c r="U66" s="109">
        <f t="shared" si="11"/>
        <v>1220701.1595267665</v>
      </c>
      <c r="V66" s="109">
        <f t="shared" si="11"/>
        <v>1288517.8906115869</v>
      </c>
      <c r="W66" s="109">
        <f t="shared" si="11"/>
        <v>1356334.6216964072</v>
      </c>
    </row>
    <row r="67" spans="1:23" ht="25.5" customHeight="1" x14ac:dyDescent="0.25">
      <c r="A67" s="110" t="s">
        <v>239</v>
      </c>
      <c r="B67" s="106">
        <f t="shared" ref="B67:W67" si="12">B64-B65</f>
        <v>0</v>
      </c>
      <c r="C67" s="106">
        <f t="shared" si="12"/>
        <v>1867174.4212495829</v>
      </c>
      <c r="D67" s="106">
        <f>D64-D65</f>
        <v>1930213.8933778696</v>
      </c>
      <c r="E67" s="106">
        <f t="shared" si="12"/>
        <v>2125939.8277471489</v>
      </c>
      <c r="F67" s="106">
        <f t="shared" si="12"/>
        <v>2341140.1055498035</v>
      </c>
      <c r="G67" s="106">
        <f t="shared" si="12"/>
        <v>2577779.890657322</v>
      </c>
      <c r="H67" s="106">
        <f t="shared" si="12"/>
        <v>2838025.0644530049</v>
      </c>
      <c r="I67" s="106">
        <f t="shared" si="12"/>
        <v>3124262.9360087286</v>
      </c>
      <c r="J67" s="106">
        <f t="shared" si="12"/>
        <v>3439125.107101487</v>
      </c>
      <c r="K67" s="106">
        <f t="shared" si="12"/>
        <v>3785512.7177986046</v>
      </c>
      <c r="L67" s="106">
        <f t="shared" si="12"/>
        <v>4166624.3221148509</v>
      </c>
      <c r="M67" s="106">
        <f t="shared" si="12"/>
        <v>4585986.6695336467</v>
      </c>
      <c r="N67" s="106">
        <f t="shared" si="12"/>
        <v>5047488.6972552184</v>
      </c>
      <c r="O67" s="106">
        <f t="shared" si="12"/>
        <v>5555419.0701818475</v>
      </c>
      <c r="P67" s="106">
        <f t="shared" si="12"/>
        <v>6114507.6412014607</v>
      </c>
      <c r="Q67" s="106">
        <f t="shared" si="12"/>
        <v>6729971.2436466878</v>
      </c>
      <c r="R67" s="106">
        <f t="shared" si="12"/>
        <v>7407564.2712875241</v>
      </c>
      <c r="S67" s="106">
        <f t="shared" si="12"/>
        <v>8153634.5493042367</v>
      </c>
      <c r="T67" s="106">
        <f t="shared" si="12"/>
        <v>8975185.0528728031</v>
      </c>
      <c r="U67" s="106">
        <f t="shared" si="12"/>
        <v>9879942.0888200346</v>
      </c>
      <c r="V67" s="106">
        <f t="shared" si="12"/>
        <v>10876430.620868783</v>
      </c>
      <c r="W67" s="106">
        <f t="shared" si="12"/>
        <v>11974057.490959335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1930213.8933778696</v>
      </c>
      <c r="E69" s="105">
        <f>E67+E68</f>
        <v>2125939.8277471489</v>
      </c>
      <c r="F69" s="105">
        <f t="shared" ref="F69:W69" si="14">F67-F68</f>
        <v>2341140.1055498035</v>
      </c>
      <c r="G69" s="105">
        <f t="shared" si="14"/>
        <v>2577779.890657322</v>
      </c>
      <c r="H69" s="105">
        <f t="shared" si="14"/>
        <v>2838025.0644530049</v>
      </c>
      <c r="I69" s="105">
        <f t="shared" si="14"/>
        <v>3124262.9360087286</v>
      </c>
      <c r="J69" s="105">
        <f t="shared" si="14"/>
        <v>3439125.107101487</v>
      </c>
      <c r="K69" s="105">
        <f t="shared" si="14"/>
        <v>3785512.7177986046</v>
      </c>
      <c r="L69" s="105">
        <f t="shared" si="14"/>
        <v>4166624.3221148509</v>
      </c>
      <c r="M69" s="105">
        <f t="shared" si="14"/>
        <v>4585986.6695336467</v>
      </c>
      <c r="N69" s="105">
        <f t="shared" si="14"/>
        <v>5047488.6972552184</v>
      </c>
      <c r="O69" s="105">
        <f t="shared" si="14"/>
        <v>5555419.0701818475</v>
      </c>
      <c r="P69" s="105">
        <f t="shared" si="14"/>
        <v>6114507.6412014607</v>
      </c>
      <c r="Q69" s="105">
        <f t="shared" si="14"/>
        <v>6729971.2436466878</v>
      </c>
      <c r="R69" s="105">
        <f t="shared" si="14"/>
        <v>7407564.2712875241</v>
      </c>
      <c r="S69" s="105">
        <f t="shared" si="14"/>
        <v>8153634.5493042367</v>
      </c>
      <c r="T69" s="105">
        <f t="shared" si="14"/>
        <v>8975185.0528728031</v>
      </c>
      <c r="U69" s="105">
        <f t="shared" si="14"/>
        <v>9879942.0888200346</v>
      </c>
      <c r="V69" s="105">
        <f t="shared" si="14"/>
        <v>10876430.620868783</v>
      </c>
      <c r="W69" s="105">
        <f t="shared" si="14"/>
        <v>11974057.490959335</v>
      </c>
    </row>
    <row r="70" spans="1:23" ht="12" customHeight="1" x14ac:dyDescent="0.25">
      <c r="A70" s="74" t="s">
        <v>209</v>
      </c>
      <c r="B70" s="102">
        <f t="shared" ref="B70:W70" si="15">-IF(B69&gt;0, B69*$B$35, 0)</f>
        <v>0</v>
      </c>
      <c r="C70" s="102">
        <f t="shared" si="15"/>
        <v>-373434.88424991659</v>
      </c>
      <c r="D70" s="102">
        <f t="shared" si="15"/>
        <v>-386042.77867557394</v>
      </c>
      <c r="E70" s="102">
        <f t="shared" si="15"/>
        <v>-425187.96554942982</v>
      </c>
      <c r="F70" s="102">
        <f t="shared" si="15"/>
        <v>-468228.02110996074</v>
      </c>
      <c r="G70" s="102">
        <f t="shared" si="15"/>
        <v>-515555.97813146445</v>
      </c>
      <c r="H70" s="102">
        <f t="shared" si="15"/>
        <v>-567605.01289060095</v>
      </c>
      <c r="I70" s="102">
        <f t="shared" si="15"/>
        <v>-624852.58720174571</v>
      </c>
      <c r="J70" s="102">
        <f t="shared" si="15"/>
        <v>-687825.02142029745</v>
      </c>
      <c r="K70" s="102">
        <f t="shared" si="15"/>
        <v>-757102.54355972097</v>
      </c>
      <c r="L70" s="102">
        <f t="shared" si="15"/>
        <v>-833324.86442297022</v>
      </c>
      <c r="M70" s="102">
        <f t="shared" si="15"/>
        <v>-917197.33390672936</v>
      </c>
      <c r="N70" s="102">
        <f t="shared" si="15"/>
        <v>-1009497.7394510438</v>
      </c>
      <c r="O70" s="102">
        <f t="shared" si="15"/>
        <v>-1111083.8140363696</v>
      </c>
      <c r="P70" s="102">
        <f t="shared" si="15"/>
        <v>-1222901.5282402921</v>
      </c>
      <c r="Q70" s="102">
        <f t="shared" si="15"/>
        <v>-1345994.2487293377</v>
      </c>
      <c r="R70" s="102">
        <f t="shared" si="15"/>
        <v>-1481512.8542575049</v>
      </c>
      <c r="S70" s="102">
        <f t="shared" si="15"/>
        <v>-1630726.9098608475</v>
      </c>
      <c r="T70" s="102">
        <f t="shared" si="15"/>
        <v>-1795037.0105745606</v>
      </c>
      <c r="U70" s="102">
        <f t="shared" si="15"/>
        <v>-1975988.4177640071</v>
      </c>
      <c r="V70" s="102">
        <f t="shared" si="15"/>
        <v>-2175286.1241737567</v>
      </c>
      <c r="W70" s="102">
        <f t="shared" si="15"/>
        <v>-2394811.498191867</v>
      </c>
    </row>
    <row r="71" spans="1:23" ht="12.75" customHeight="1" thickBot="1" x14ac:dyDescent="0.3">
      <c r="A71" s="111" t="s">
        <v>242</v>
      </c>
      <c r="B71" s="112">
        <f t="shared" ref="B71:W71" si="16">B69+B70</f>
        <v>0</v>
      </c>
      <c r="C71" s="112">
        <f>C69+C70</f>
        <v>1493739.5369996664</v>
      </c>
      <c r="D71" s="112">
        <f t="shared" si="16"/>
        <v>1544171.1147022957</v>
      </c>
      <c r="E71" s="112">
        <f t="shared" si="16"/>
        <v>1700751.862197719</v>
      </c>
      <c r="F71" s="112">
        <f t="shared" si="16"/>
        <v>1872912.0844398427</v>
      </c>
      <c r="G71" s="112">
        <f t="shared" si="16"/>
        <v>2062223.9125258576</v>
      </c>
      <c r="H71" s="112">
        <f t="shared" si="16"/>
        <v>2270420.0515624038</v>
      </c>
      <c r="I71" s="112">
        <f t="shared" si="16"/>
        <v>2499410.3488069829</v>
      </c>
      <c r="J71" s="112">
        <f t="shared" si="16"/>
        <v>2751300.0856811898</v>
      </c>
      <c r="K71" s="112">
        <f t="shared" si="16"/>
        <v>3028410.1742388839</v>
      </c>
      <c r="L71" s="112">
        <f t="shared" si="16"/>
        <v>3333299.4576918809</v>
      </c>
      <c r="M71" s="112">
        <f t="shared" si="16"/>
        <v>3668789.3356269174</v>
      </c>
      <c r="N71" s="112">
        <f t="shared" si="16"/>
        <v>4037990.9578041746</v>
      </c>
      <c r="O71" s="112">
        <f t="shared" si="16"/>
        <v>4444335.2561454782</v>
      </c>
      <c r="P71" s="112">
        <f t="shared" si="16"/>
        <v>4891606.1129611684</v>
      </c>
      <c r="Q71" s="112">
        <f t="shared" si="16"/>
        <v>5383976.9949173499</v>
      </c>
      <c r="R71" s="112">
        <f t="shared" si="16"/>
        <v>5926051.4170300197</v>
      </c>
      <c r="S71" s="112">
        <f t="shared" si="16"/>
        <v>6522907.6394433891</v>
      </c>
      <c r="T71" s="112">
        <f t="shared" si="16"/>
        <v>7180148.0422982424</v>
      </c>
      <c r="U71" s="112">
        <f t="shared" si="16"/>
        <v>7903953.6710560275</v>
      </c>
      <c r="V71" s="112">
        <f t="shared" si="16"/>
        <v>8701144.4966950268</v>
      </c>
      <c r="W71" s="112">
        <f t="shared" si="16"/>
        <v>9579245.9927674681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1930213.8933778696</v>
      </c>
      <c r="E74" s="106">
        <f t="shared" si="18"/>
        <v>2125939.8277471489</v>
      </c>
      <c r="F74" s="106">
        <f t="shared" si="18"/>
        <v>2341140.1055498035</v>
      </c>
      <c r="G74" s="106">
        <f t="shared" si="18"/>
        <v>2577779.890657322</v>
      </c>
      <c r="H74" s="106">
        <f t="shared" si="18"/>
        <v>2838025.0644530049</v>
      </c>
      <c r="I74" s="106">
        <f t="shared" si="18"/>
        <v>3124262.9360087286</v>
      </c>
      <c r="J74" s="106">
        <f t="shared" si="18"/>
        <v>3439125.107101487</v>
      </c>
      <c r="K74" s="106">
        <f t="shared" si="18"/>
        <v>3785512.7177986046</v>
      </c>
      <c r="L74" s="106">
        <f t="shared" si="18"/>
        <v>4166624.3221148509</v>
      </c>
      <c r="M74" s="106">
        <f t="shared" si="18"/>
        <v>4585986.6695336467</v>
      </c>
      <c r="N74" s="106">
        <f t="shared" si="18"/>
        <v>5047488.6972552184</v>
      </c>
      <c r="O74" s="106">
        <f t="shared" si="18"/>
        <v>5555419.0701818475</v>
      </c>
      <c r="P74" s="106">
        <f t="shared" si="18"/>
        <v>6114507.6412014607</v>
      </c>
      <c r="Q74" s="106">
        <f t="shared" si="18"/>
        <v>6729971.2436466878</v>
      </c>
      <c r="R74" s="106">
        <f t="shared" si="18"/>
        <v>7407564.2712875241</v>
      </c>
      <c r="S74" s="106">
        <f t="shared" si="18"/>
        <v>8153634.5493042367</v>
      </c>
      <c r="T74" s="106">
        <f t="shared" si="18"/>
        <v>8975185.0528728031</v>
      </c>
      <c r="U74" s="106">
        <f t="shared" si="18"/>
        <v>9879942.0888200346</v>
      </c>
      <c r="V74" s="106">
        <f t="shared" si="18"/>
        <v>10876430.620868783</v>
      </c>
      <c r="W74" s="106">
        <f t="shared" si="18"/>
        <v>11974057.490959335</v>
      </c>
    </row>
    <row r="75" spans="1:23" ht="12" customHeight="1" x14ac:dyDescent="0.25">
      <c r="A75" s="74" t="s">
        <v>237</v>
      </c>
      <c r="B75" s="102">
        <f t="shared" ref="B75:W75" si="19">B65</f>
        <v>0</v>
      </c>
      <c r="C75" s="102">
        <f t="shared" si="19"/>
        <v>0</v>
      </c>
      <c r="D75" s="102">
        <f t="shared" si="19"/>
        <v>67816.731084820363</v>
      </c>
      <c r="E75" s="102">
        <f t="shared" si="19"/>
        <v>67816.731084820363</v>
      </c>
      <c r="F75" s="102">
        <f t="shared" si="19"/>
        <v>67816.731084820363</v>
      </c>
      <c r="G75" s="102">
        <f t="shared" si="19"/>
        <v>67816.731084820363</v>
      </c>
      <c r="H75" s="102">
        <f t="shared" si="19"/>
        <v>67816.731084820363</v>
      </c>
      <c r="I75" s="102">
        <f t="shared" si="19"/>
        <v>67816.731084820363</v>
      </c>
      <c r="J75" s="102">
        <f t="shared" si="19"/>
        <v>67816.731084820363</v>
      </c>
      <c r="K75" s="102">
        <f t="shared" si="19"/>
        <v>67816.731084820363</v>
      </c>
      <c r="L75" s="102">
        <f t="shared" si="19"/>
        <v>67816.731084820363</v>
      </c>
      <c r="M75" s="102">
        <f t="shared" si="19"/>
        <v>67816.731084820363</v>
      </c>
      <c r="N75" s="102">
        <f t="shared" si="19"/>
        <v>67816.731084820363</v>
      </c>
      <c r="O75" s="102">
        <f t="shared" si="19"/>
        <v>67816.731084820363</v>
      </c>
      <c r="P75" s="102">
        <f t="shared" si="19"/>
        <v>67816.731084820363</v>
      </c>
      <c r="Q75" s="102">
        <f t="shared" si="19"/>
        <v>67816.731084820363</v>
      </c>
      <c r="R75" s="102">
        <f t="shared" si="19"/>
        <v>67816.731084820363</v>
      </c>
      <c r="S75" s="102">
        <f t="shared" si="19"/>
        <v>67816.731084820363</v>
      </c>
      <c r="T75" s="102">
        <f t="shared" si="19"/>
        <v>67816.731084820363</v>
      </c>
      <c r="U75" s="102">
        <f t="shared" si="19"/>
        <v>67816.731084820363</v>
      </c>
      <c r="V75" s="102">
        <f t="shared" si="19"/>
        <v>67816.731084820363</v>
      </c>
      <c r="W75" s="102">
        <f t="shared" si="19"/>
        <v>67816.731084820363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-386042.77867557394</v>
      </c>
      <c r="E77" s="109">
        <f>IF(SUM($B$70:E70)+SUM($B$77:D77)&gt;0,0,SUM($B$70:E70)-SUM($B$77:D77))</f>
        <v>-425187.96554942976</v>
      </c>
      <c r="F77" s="109">
        <f>IF(SUM($B$70:F70)+SUM($B$77:E77)&gt;0,0,SUM($B$70:F70)-SUM($B$77:E77))</f>
        <v>-468228.02110996074</v>
      </c>
      <c r="G77" s="109">
        <f>IF(SUM($B$70:G70)+SUM($B$77:F77)&gt;0,0,SUM($B$70:G70)-SUM($B$77:F77))</f>
        <v>-515555.97813146468</v>
      </c>
      <c r="H77" s="109">
        <f>IF(SUM($B$70:H70)+SUM($B$77:G77)&gt;0,0,SUM($B$70:H70)-SUM($B$77:G77))</f>
        <v>-567605.01289060107</v>
      </c>
      <c r="I77" s="109">
        <f>IF(SUM($B$70:I70)+SUM($B$77:H77)&gt;0,0,SUM($B$70:I70)-SUM($B$77:H77))</f>
        <v>-624852.58720174571</v>
      </c>
      <c r="J77" s="109">
        <f>IF(SUM($B$70:J70)+SUM($B$77:I77)&gt;0,0,SUM($B$70:J70)-SUM($B$77:I77))</f>
        <v>-687825.02142029721</v>
      </c>
      <c r="K77" s="109">
        <f>IF(SUM($B$70:K70)+SUM($B$77:J77)&gt;0,0,SUM($B$70:K70)-SUM($B$77:J77))</f>
        <v>-757102.54355972074</v>
      </c>
      <c r="L77" s="109">
        <f>IF(SUM($B$70:L70)+SUM($B$77:K77)&gt;0,0,SUM($B$70:L70)-SUM($B$77:K77))</f>
        <v>-833324.86442297045</v>
      </c>
      <c r="M77" s="109">
        <f>IF(SUM($B$70:M70)+SUM($B$77:L77)&gt;0,0,SUM($B$70:M70)-SUM($B$77:L77))</f>
        <v>-917197.33390672971</v>
      </c>
      <c r="N77" s="109">
        <f>IF(SUM($B$70:N70)+SUM($B$77:M77)&gt;0,0,SUM($B$70:N70)-SUM($B$77:M77))</f>
        <v>-1009497.7394510433</v>
      </c>
      <c r="O77" s="109">
        <f>IF(SUM($B$70:O70)+SUM($B$77:N77)&gt;0,0,SUM($B$70:O70)-SUM($B$77:N77))</f>
        <v>-1111083.8140363693</v>
      </c>
      <c r="P77" s="109">
        <f>IF(SUM($B$70:P70)+SUM($B$77:O77)&gt;0,0,SUM($B$70:P70)-SUM($B$77:O77))</f>
        <v>-1222901.5282402914</v>
      </c>
      <c r="Q77" s="109">
        <f>IF(SUM($B$70:Q70)+SUM($B$77:P77)&gt;0,0,SUM($B$70:Q70)-SUM($B$77:P77))</f>
        <v>-1345994.248729337</v>
      </c>
      <c r="R77" s="109">
        <f>IF(SUM($B$70:R70)+SUM($B$77:Q77)&gt;0,0,SUM($B$70:R70)-SUM($B$77:Q77))</f>
        <v>-1481512.8542575054</v>
      </c>
      <c r="S77" s="109">
        <f>IF(SUM($B$70:S70)+SUM($B$77:R77)&gt;0,0,SUM($B$70:S70)-SUM($B$77:R77))</f>
        <v>-1630726.9098608475</v>
      </c>
      <c r="T77" s="109">
        <f>IF(SUM($B$70:T70)+SUM($B$77:S77)&gt;0,0,SUM($B$70:T70)-SUM($B$77:S77))</f>
        <v>-1795037.0105745606</v>
      </c>
      <c r="U77" s="109">
        <f>IF(SUM($B$70:U70)+SUM($B$77:T77)&gt;0,0,SUM($B$70:U70)-SUM($B$77:T77))</f>
        <v>-1975988.4177640062</v>
      </c>
      <c r="V77" s="109">
        <f>IF(SUM($B$70:V70)+SUM($B$77:U77)&gt;0,0,SUM($B$70:V70)-SUM($B$77:U77))</f>
        <v>-2175286.1241737567</v>
      </c>
      <c r="W77" s="109">
        <f>IF(SUM($B$70:W70)+SUM($B$77:V77)&gt;0,0,SUM($B$70:W70)-SUM($B$77:V77))</f>
        <v>-2394811.498191867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1598867.3341113294</v>
      </c>
      <c r="E82" s="106">
        <f t="shared" si="24"/>
        <v>1748997.0111892195</v>
      </c>
      <c r="F82" s="106">
        <f t="shared" si="24"/>
        <v>1919209.7990880057</v>
      </c>
      <c r="G82" s="106">
        <f t="shared" si="24"/>
        <v>2106377.676443534</v>
      </c>
      <c r="H82" s="106">
        <f t="shared" si="24"/>
        <v>2312213.2766112639</v>
      </c>
      <c r="I82" s="106">
        <f t="shared" si="24"/>
        <v>2538604.304079839</v>
      </c>
      <c r="J82" s="106">
        <f t="shared" si="24"/>
        <v>2787631.6110003423</v>
      </c>
      <c r="K82" s="106">
        <f t="shared" si="24"/>
        <v>3061589.1555976006</v>
      </c>
      <c r="L82" s="106">
        <f t="shared" si="24"/>
        <v>3363006.039688684</v>
      </c>
      <c r="M82" s="106">
        <f t="shared" si="24"/>
        <v>3694670.8433134663</v>
      </c>
      <c r="N82" s="106">
        <f t="shared" si="24"/>
        <v>4059658.4974604468</v>
      </c>
      <c r="O82" s="106">
        <f t="shared" si="24"/>
        <v>4461359.9612812437</v>
      </c>
      <c r="P82" s="106">
        <f t="shared" si="24"/>
        <v>4903514.9982876368</v>
      </c>
      <c r="Q82" s="106">
        <f t="shared" si="24"/>
        <v>5390248.3771012574</v>
      </c>
      <c r="R82" s="106">
        <f t="shared" si="24"/>
        <v>5926109.856694364</v>
      </c>
      <c r="S82" s="106">
        <f t="shared" si="24"/>
        <v>6516118.3540701466</v>
      </c>
      <c r="T82" s="106">
        <f t="shared" si="24"/>
        <v>7165810.7343698135</v>
      </c>
      <c r="U82" s="106">
        <f t="shared" si="24"/>
        <v>7881295.7098897332</v>
      </c>
      <c r="V82" s="106">
        <f t="shared" si="24"/>
        <v>8669313.38591858</v>
      </c>
      <c r="W82" s="106">
        <f t="shared" si="24"/>
        <v>9537301.0481868405</v>
      </c>
    </row>
    <row r="83" spans="1:23" ht="12" customHeight="1" x14ac:dyDescent="0.25">
      <c r="A83" s="94" t="s">
        <v>249</v>
      </c>
      <c r="B83" s="106">
        <f>SUM($B$82:B82)</f>
        <v>0</v>
      </c>
      <c r="C83" s="106">
        <f>SUM(B82:C82)</f>
        <v>977375.2548747079</v>
      </c>
      <c r="D83" s="106">
        <f>SUM(B82:D82)</f>
        <v>2576242.5889860373</v>
      </c>
      <c r="E83" s="106">
        <f>SUM($B$82:E82)</f>
        <v>4325239.6001752568</v>
      </c>
      <c r="F83" s="106">
        <f>SUM($B$82:F82)</f>
        <v>6244449.3992632627</v>
      </c>
      <c r="G83" s="106">
        <f>SUM($B$82:G82)</f>
        <v>8350827.0757067967</v>
      </c>
      <c r="H83" s="106">
        <f>SUM($B$82:H82)</f>
        <v>10663040.35231806</v>
      </c>
      <c r="I83" s="106">
        <f>SUM($B$82:I82)</f>
        <v>13201644.656397898</v>
      </c>
      <c r="J83" s="106">
        <f>SUM($B$82:J82)</f>
        <v>15989276.26739824</v>
      </c>
      <c r="K83" s="106">
        <f>SUM($B$82:K82)</f>
        <v>19050865.422995839</v>
      </c>
      <c r="L83" s="106">
        <f>SUM($B$82:L82)</f>
        <v>22413871.462684523</v>
      </c>
      <c r="M83" s="106">
        <f>SUM($B$82:M82)</f>
        <v>26108542.30599799</v>
      </c>
      <c r="N83" s="106">
        <f>SUM($B$82:N82)</f>
        <v>30168200.803458437</v>
      </c>
      <c r="O83" s="106">
        <f>SUM($B$82:O82)</f>
        <v>34629560.764739677</v>
      </c>
      <c r="P83" s="106">
        <f>SUM($B$82:P82)</f>
        <v>39533075.76302731</v>
      </c>
      <c r="Q83" s="106">
        <f>SUM($B$82:Q82)</f>
        <v>44923324.140128568</v>
      </c>
      <c r="R83" s="106">
        <f>SUM($B$82:R82)</f>
        <v>50849433.996822931</v>
      </c>
      <c r="S83" s="106">
        <f>SUM($B$82:S82)</f>
        <v>57365552.35089308</v>
      </c>
      <c r="T83" s="106">
        <f>SUM($B$82:T82)</f>
        <v>64531363.085262895</v>
      </c>
      <c r="U83" s="106">
        <f>SUM($B$82:U82)</f>
        <v>72412658.795152634</v>
      </c>
      <c r="V83" s="106">
        <f>SUM($B$82:V82)</f>
        <v>81081972.181071222</v>
      </c>
      <c r="W83" s="106">
        <f>SUM($B$82:W82)</f>
        <v>90619273.22925806</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1414926.8443463093</v>
      </c>
      <c r="E85" s="106">
        <f t="shared" si="26"/>
        <v>1369721.2085435195</v>
      </c>
      <c r="F85" s="106">
        <f t="shared" si="26"/>
        <v>1330108.6627028862</v>
      </c>
      <c r="G85" s="106">
        <f t="shared" si="26"/>
        <v>1291880.8765285902</v>
      </c>
      <c r="H85" s="106">
        <f t="shared" si="26"/>
        <v>1254976.7300306049</v>
      </c>
      <c r="I85" s="106">
        <f t="shared" si="26"/>
        <v>1219338.6810710607</v>
      </c>
      <c r="J85" s="106">
        <f t="shared" si="26"/>
        <v>1184912.4870989004</v>
      </c>
      <c r="K85" s="106">
        <f t="shared" si="26"/>
        <v>1151646.9534199324</v>
      </c>
      <c r="L85" s="106">
        <f t="shared" si="26"/>
        <v>1119493.7051861819</v>
      </c>
      <c r="M85" s="106">
        <f t="shared" si="26"/>
        <v>1088406.980601473</v>
      </c>
      <c r="N85" s="106">
        <f t="shared" si="26"/>
        <v>1058343.4431177538</v>
      </c>
      <c r="O85" s="106">
        <f t="shared" si="26"/>
        <v>1029262.0106428672</v>
      </c>
      <c r="P85" s="106">
        <f t="shared" si="26"/>
        <v>1001123.6999988471</v>
      </c>
      <c r="Q85" s="106">
        <f t="shared" si="26"/>
        <v>973891.48506352666</v>
      </c>
      <c r="R85" s="106">
        <f t="shared" si="26"/>
        <v>947530.16720013751</v>
      </c>
      <c r="S85" s="106">
        <f t="shared" si="26"/>
        <v>922006.25673209736</v>
      </c>
      <c r="T85" s="106">
        <f t="shared" si="26"/>
        <v>897287.86435553397</v>
      </c>
      <c r="U85" s="106">
        <f t="shared" si="26"/>
        <v>873344.60150228755</v>
      </c>
      <c r="V85" s="106">
        <f t="shared" si="26"/>
        <v>850147.48877278809</v>
      </c>
      <c r="W85" s="106">
        <f t="shared" si="26"/>
        <v>827668.87165298068</v>
      </c>
    </row>
    <row r="86" spans="1:23" ht="21.75" customHeight="1" x14ac:dyDescent="0.25">
      <c r="A86" s="110" t="s">
        <v>252</v>
      </c>
      <c r="B86" s="106">
        <f>SUM(B85)</f>
        <v>0</v>
      </c>
      <c r="C86" s="106">
        <f t="shared" ref="C86:W86" si="27">C85+B86</f>
        <v>977375.2548747079</v>
      </c>
      <c r="D86" s="106">
        <f t="shared" si="27"/>
        <v>2392302.0992210172</v>
      </c>
      <c r="E86" s="106">
        <f t="shared" si="27"/>
        <v>3762023.3077645367</v>
      </c>
      <c r="F86" s="106">
        <f t="shared" si="27"/>
        <v>5092131.9704674231</v>
      </c>
      <c r="G86" s="106">
        <f t="shared" si="27"/>
        <v>6384012.8469960131</v>
      </c>
      <c r="H86" s="106">
        <f t="shared" si="27"/>
        <v>7638989.5770266177</v>
      </c>
      <c r="I86" s="106">
        <f t="shared" si="27"/>
        <v>8858328.2580976784</v>
      </c>
      <c r="J86" s="106">
        <f t="shared" si="27"/>
        <v>10043240.745196579</v>
      </c>
      <c r="K86" s="106">
        <f t="shared" si="27"/>
        <v>11194887.698616512</v>
      </c>
      <c r="L86" s="106">
        <f t="shared" si="27"/>
        <v>12314381.403802695</v>
      </c>
      <c r="M86" s="106">
        <f t="shared" si="27"/>
        <v>13402788.384404168</v>
      </c>
      <c r="N86" s="106">
        <f t="shared" si="27"/>
        <v>14461131.827521922</v>
      </c>
      <c r="O86" s="106">
        <f t="shared" si="27"/>
        <v>15490393.83816479</v>
      </c>
      <c r="P86" s="106">
        <f t="shared" si="27"/>
        <v>16491517.538163636</v>
      </c>
      <c r="Q86" s="106">
        <f t="shared" si="27"/>
        <v>17465409.023227163</v>
      </c>
      <c r="R86" s="106">
        <f t="shared" si="27"/>
        <v>18412939.1904273</v>
      </c>
      <c r="S86" s="106">
        <f t="shared" si="27"/>
        <v>19334945.447159398</v>
      </c>
      <c r="T86" s="106">
        <f t="shared" si="27"/>
        <v>20232233.311514933</v>
      </c>
      <c r="U86" s="106">
        <f t="shared" si="27"/>
        <v>21105577.913017221</v>
      </c>
      <c r="V86" s="106">
        <f t="shared" si="27"/>
        <v>21955725.401790008</v>
      </c>
      <c r="W86" s="106">
        <f t="shared" si="27"/>
        <v>22783394.273442987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2024-10-29T06:47:01Z</dcterms:created>
  <dcterms:modified xsi:type="dcterms:W3CDTF">2025-05-08T09:19:08Z</dcterms:modified>
</cp:coreProperties>
</file>