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328B3C58-84AF-40C9-8DDD-F0E6FB687EB6}"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3" i="8"/>
  <c r="C47" i="8"/>
  <c r="C48" i="8" s="1"/>
  <c r="C57" i="8" s="1"/>
  <c r="C78" i="8" s="1"/>
  <c r="C59" i="8"/>
  <c r="C60" i="8"/>
  <c r="C61" i="8"/>
  <c r="C62" i="8"/>
  <c r="C63" i="8"/>
  <c r="C58" i="8"/>
  <c r="D47" i="8"/>
  <c r="D60" i="8" s="1"/>
  <c r="D63" i="8"/>
  <c r="E63" i="8"/>
  <c r="F63" i="8"/>
  <c r="G63" i="8"/>
  <c r="H63" i="8"/>
  <c r="I63" i="8"/>
  <c r="J63" i="8"/>
  <c r="K63" i="8"/>
  <c r="L63" i="8"/>
  <c r="M63" i="8"/>
  <c r="N63" i="8"/>
  <c r="O63" i="8"/>
  <c r="P63" i="8"/>
  <c r="Q63" i="8"/>
  <c r="R63" i="8"/>
  <c r="B48" i="8"/>
  <c r="B57" i="8"/>
  <c r="B65" i="8"/>
  <c r="B75" i="8" s="1"/>
  <c r="B68" i="8"/>
  <c r="B76" i="8" s="1"/>
  <c r="B79" i="8"/>
  <c r="B81" i="8"/>
  <c r="C65" i="8"/>
  <c r="C75" i="8" s="1"/>
  <c r="C68" i="8"/>
  <c r="C76" i="8" s="1"/>
  <c r="C81" i="8"/>
  <c r="B72" i="8"/>
  <c r="C72" i="8"/>
  <c r="D65" i="8"/>
  <c r="D75" i="8" s="1"/>
  <c r="D68" i="8"/>
  <c r="D76" i="8" s="1"/>
  <c r="D81" i="8"/>
  <c r="E65" i="8"/>
  <c r="E75" i="8" s="1"/>
  <c r="E68" i="8"/>
  <c r="E76" i="8" s="1"/>
  <c r="E81" i="8"/>
  <c r="F65" i="8"/>
  <c r="F75" i="8"/>
  <c r="F68" i="8"/>
  <c r="F76" i="8" s="1"/>
  <c r="F81" i="8"/>
  <c r="G65" i="8"/>
  <c r="G75" i="8" s="1"/>
  <c r="G68" i="8"/>
  <c r="G76" i="8"/>
  <c r="G81" i="8"/>
  <c r="H65" i="8"/>
  <c r="H75" i="8" s="1"/>
  <c r="H68" i="8"/>
  <c r="H76" i="8" s="1"/>
  <c r="H81" i="8"/>
  <c r="I65" i="8"/>
  <c r="I75" i="8"/>
  <c r="I68" i="8"/>
  <c r="I76" i="8" s="1"/>
  <c r="I81" i="8"/>
  <c r="J65" i="8"/>
  <c r="J75" i="8" s="1"/>
  <c r="J68" i="8"/>
  <c r="J76" i="8" s="1"/>
  <c r="J81" i="8"/>
  <c r="K65" i="8"/>
  <c r="K75" i="8" s="1"/>
  <c r="K68" i="8"/>
  <c r="K76" i="8" s="1"/>
  <c r="K81" i="8"/>
  <c r="L65" i="8"/>
  <c r="L75" i="8" s="1"/>
  <c r="L68" i="8"/>
  <c r="L76" i="8" s="1"/>
  <c r="L81" i="8"/>
  <c r="M65" i="8"/>
  <c r="M75" i="8"/>
  <c r="M68" i="8"/>
  <c r="M76" i="8" s="1"/>
  <c r="M81" i="8"/>
  <c r="N65" i="8"/>
  <c r="N75" i="8" s="1"/>
  <c r="N68" i="8"/>
  <c r="N76" i="8" s="1"/>
  <c r="N81" i="8"/>
  <c r="O65" i="8"/>
  <c r="O75" i="8"/>
  <c r="O68" i="8"/>
  <c r="O76" i="8" s="1"/>
  <c r="O81" i="8"/>
  <c r="P65" i="8"/>
  <c r="P75" i="8" s="1"/>
  <c r="P68" i="8"/>
  <c r="P76" i="8" s="1"/>
  <c r="P81" i="8"/>
  <c r="Q65" i="8"/>
  <c r="Q75" i="8"/>
  <c r="Q68" i="8"/>
  <c r="Q76" i="8" s="1"/>
  <c r="Q81" i="8"/>
  <c r="R65" i="8"/>
  <c r="R75" i="8" s="1"/>
  <c r="R68" i="8"/>
  <c r="R76" i="8"/>
  <c r="R81" i="8"/>
  <c r="S63" i="8"/>
  <c r="S65" i="8"/>
  <c r="S75" i="8" s="1"/>
  <c r="S68" i="8"/>
  <c r="S76" i="8"/>
  <c r="S81" i="8"/>
  <c r="T63" i="8"/>
  <c r="T65" i="8"/>
  <c r="T75" i="8" s="1"/>
  <c r="T68" i="8"/>
  <c r="T76" i="8" s="1"/>
  <c r="T81" i="8"/>
  <c r="U63" i="8"/>
  <c r="U65" i="8"/>
  <c r="U75" i="8" s="1"/>
  <c r="U68" i="8"/>
  <c r="U76" i="8"/>
  <c r="U81" i="8"/>
  <c r="V63" i="8"/>
  <c r="V65" i="8"/>
  <c r="V75" i="8" s="1"/>
  <c r="V68" i="8"/>
  <c r="V76" i="8" s="1"/>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E47" i="8" l="1"/>
  <c r="B62" i="8"/>
  <c r="D66" i="8"/>
  <c r="E66" i="8" s="1"/>
  <c r="F66" i="8" s="1"/>
  <c r="G66" i="8" s="1"/>
  <c r="H66" i="8" s="1"/>
  <c r="I66" i="8" s="1"/>
  <c r="J66" i="8" s="1"/>
  <c r="K66" i="8" s="1"/>
  <c r="L66" i="8" s="1"/>
  <c r="M66" i="8" s="1"/>
  <c r="N66" i="8" s="1"/>
  <c r="O66" i="8" s="1"/>
  <c r="P66" i="8" s="1"/>
  <c r="Q66" i="8" s="1"/>
  <c r="R66" i="8" s="1"/>
  <c r="S66" i="8" s="1"/>
  <c r="T66" i="8" s="1"/>
  <c r="U66" i="8" s="1"/>
  <c r="V66" i="8" s="1"/>
  <c r="W66" i="8" s="1"/>
  <c r="D48" i="8"/>
  <c r="D57" i="8" s="1"/>
  <c r="D62" i="8"/>
  <c r="D61" i="8"/>
  <c r="D79" i="8"/>
  <c r="C79" i="8"/>
  <c r="C64" i="8"/>
  <c r="C67" i="8" s="1"/>
  <c r="D59" i="8"/>
  <c r="D58" i="8" s="1"/>
  <c r="D78" i="8" s="1"/>
  <c r="B61" i="8"/>
  <c r="E59" i="8"/>
  <c r="B60" i="8"/>
  <c r="E61" i="8" l="1"/>
  <c r="E48" i="8"/>
  <c r="E57" i="8" s="1"/>
  <c r="E79" i="8" s="1"/>
  <c r="E62" i="8"/>
  <c r="E58" i="8" s="1"/>
  <c r="E60" i="8"/>
  <c r="F47" i="8"/>
  <c r="F62" i="8"/>
  <c r="F59" i="8"/>
  <c r="F60" i="8"/>
  <c r="F48" i="8"/>
  <c r="F57" i="8" s="1"/>
  <c r="F61" i="8"/>
  <c r="G47" i="8"/>
  <c r="C74" i="8"/>
  <c r="C69" i="8"/>
  <c r="D64" i="8"/>
  <c r="D67" i="8" s="1"/>
  <c r="B58" i="8"/>
  <c r="C70" i="8" l="1"/>
  <c r="C71" i="8"/>
  <c r="F79" i="8"/>
  <c r="D74" i="8"/>
  <c r="D69" i="8"/>
  <c r="G59" i="8"/>
  <c r="G60" i="8"/>
  <c r="G61" i="8"/>
  <c r="H47" i="8"/>
  <c r="G62" i="8"/>
  <c r="G48" i="8"/>
  <c r="G57" i="8" s="1"/>
  <c r="F58" i="8"/>
  <c r="F78" i="8" s="1"/>
  <c r="B64" i="8"/>
  <c r="B67" i="8" s="1"/>
  <c r="B78" i="8"/>
  <c r="E64" i="8"/>
  <c r="E67" i="8" s="1"/>
  <c r="E78" i="8"/>
  <c r="B74" i="8" l="1"/>
  <c r="B69" i="8"/>
  <c r="E74" i="8"/>
  <c r="E69" i="8"/>
  <c r="F64" i="8"/>
  <c r="F67" i="8" s="1"/>
  <c r="G64" i="8"/>
  <c r="G67" i="8" s="1"/>
  <c r="G79" i="8"/>
  <c r="H60" i="8"/>
  <c r="H48" i="8"/>
  <c r="H57" i="8" s="1"/>
  <c r="H61" i="8"/>
  <c r="I47" i="8"/>
  <c r="H62" i="8"/>
  <c r="H59" i="8"/>
  <c r="D70" i="8"/>
  <c r="D71" i="8" s="1"/>
  <c r="G58" i="8"/>
  <c r="G78" i="8" s="1"/>
  <c r="G74" i="8" l="1"/>
  <c r="G69" i="8"/>
  <c r="B70" i="8"/>
  <c r="B71" i="8"/>
  <c r="E70" i="8"/>
  <c r="E71" i="8"/>
  <c r="H58" i="8"/>
  <c r="H79" i="8"/>
  <c r="I61" i="8"/>
  <c r="J47" i="8"/>
  <c r="I62" i="8"/>
  <c r="I48" i="8"/>
  <c r="I57" i="8" s="1"/>
  <c r="I59" i="8"/>
  <c r="I60" i="8"/>
  <c r="F74" i="8"/>
  <c r="F69" i="8"/>
  <c r="F70" i="8" l="1"/>
  <c r="F71" i="8"/>
  <c r="I79" i="8"/>
  <c r="H78" i="8"/>
  <c r="G70" i="8"/>
  <c r="G71" i="8"/>
  <c r="J62" i="8"/>
  <c r="J59" i="8"/>
  <c r="J60" i="8"/>
  <c r="J48" i="8"/>
  <c r="J57" i="8" s="1"/>
  <c r="J61" i="8"/>
  <c r="K47" i="8"/>
  <c r="B77" i="8"/>
  <c r="B82" i="8" s="1"/>
  <c r="H64" i="8"/>
  <c r="H67" i="8" s="1"/>
  <c r="I58" i="8"/>
  <c r="J58" i="8" l="1"/>
  <c r="J64" i="8" s="1"/>
  <c r="J67" i="8" s="1"/>
  <c r="H74" i="8"/>
  <c r="H69" i="8"/>
  <c r="K59" i="8"/>
  <c r="K60" i="8"/>
  <c r="K61" i="8"/>
  <c r="L47" i="8"/>
  <c r="K62" i="8"/>
  <c r="K48" i="8"/>
  <c r="K57" i="8" s="1"/>
  <c r="C77" i="8"/>
  <c r="C82" i="8" s="1"/>
  <c r="C85" i="8" s="1"/>
  <c r="I78" i="8"/>
  <c r="B83" i="8"/>
  <c r="B87" i="8"/>
  <c r="J79" i="8"/>
  <c r="I64" i="8"/>
  <c r="I67" i="8" s="1"/>
  <c r="J78" i="8" l="1"/>
  <c r="B85" i="8"/>
  <c r="B86" i="8" s="1"/>
  <c r="C86" i="8" s="1"/>
  <c r="C89" i="8" s="1"/>
  <c r="D77" i="8"/>
  <c r="J74" i="8"/>
  <c r="J69" i="8"/>
  <c r="K79" i="8"/>
  <c r="H70" i="8"/>
  <c r="H71" i="8" s="1"/>
  <c r="I74" i="8"/>
  <c r="I69" i="8"/>
  <c r="K58" i="8"/>
  <c r="K64" i="8" s="1"/>
  <c r="K67" i="8" s="1"/>
  <c r="C87" i="8"/>
  <c r="C83" i="8"/>
  <c r="C88" i="8" s="1"/>
  <c r="L60" i="8"/>
  <c r="L48" i="8"/>
  <c r="L57" i="8" s="1"/>
  <c r="L61" i="8"/>
  <c r="M47" i="8"/>
  <c r="L62" i="8"/>
  <c r="L59" i="8"/>
  <c r="K74" i="8" l="1"/>
  <c r="K69" i="8"/>
  <c r="M61" i="8"/>
  <c r="N47" i="8"/>
  <c r="M62" i="8"/>
  <c r="M48" i="8"/>
  <c r="M57" i="8" s="1"/>
  <c r="M59" i="8"/>
  <c r="M60" i="8"/>
  <c r="I70" i="8"/>
  <c r="I71" i="8" s="1"/>
  <c r="K78" i="8"/>
  <c r="D82" i="8"/>
  <c r="E77" i="8"/>
  <c r="L58" i="8"/>
  <c r="L78" i="8" s="1"/>
  <c r="L79" i="8"/>
  <c r="L64" i="8"/>
  <c r="L67" i="8" s="1"/>
  <c r="J70" i="8"/>
  <c r="J71" i="8"/>
  <c r="B89" i="8"/>
  <c r="B88" i="8"/>
  <c r="D85" i="8" l="1"/>
  <c r="D86" i="8" s="1"/>
  <c r="D89" i="8" s="1"/>
  <c r="D83" i="8"/>
  <c r="D88" i="8" s="1"/>
  <c r="D87" i="8"/>
  <c r="N62" i="8"/>
  <c r="N59" i="8"/>
  <c r="N60" i="8"/>
  <c r="N48" i="8"/>
  <c r="N57" i="8" s="1"/>
  <c r="N61" i="8"/>
  <c r="O47" i="8"/>
  <c r="M58" i="8"/>
  <c r="M64" i="8" s="1"/>
  <c r="M67" i="8" s="1"/>
  <c r="M79" i="8"/>
  <c r="M78" i="8"/>
  <c r="K70" i="8"/>
  <c r="K71" i="8"/>
  <c r="L74" i="8"/>
  <c r="L69" i="8"/>
  <c r="E82" i="8"/>
  <c r="E85" i="8" s="1"/>
  <c r="E86" i="8" s="1"/>
  <c r="E89" i="8" s="1"/>
  <c r="F77" i="8"/>
  <c r="G77" i="8"/>
  <c r="G82" i="8" s="1"/>
  <c r="G85" i="8" s="1"/>
  <c r="N58" i="8" l="1"/>
  <c r="M74" i="8"/>
  <c r="M69" i="8"/>
  <c r="O59" i="8"/>
  <c r="O60" i="8"/>
  <c r="O61" i="8"/>
  <c r="P47" i="8"/>
  <c r="O62" i="8"/>
  <c r="O48" i="8"/>
  <c r="O57" i="8" s="1"/>
  <c r="F82" i="8"/>
  <c r="F85" i="8" s="1"/>
  <c r="F86" i="8" s="1"/>
  <c r="F89" i="8" s="1"/>
  <c r="I77" i="8"/>
  <c r="I82" i="8" s="1"/>
  <c r="I85" i="8" s="1"/>
  <c r="H77" i="8"/>
  <c r="H82" i="8" s="1"/>
  <c r="H85" i="8" s="1"/>
  <c r="E83" i="8"/>
  <c r="E88" i="8" s="1"/>
  <c r="N64" i="8"/>
  <c r="N67" i="8" s="1"/>
  <c r="N79" i="8"/>
  <c r="N78" i="8"/>
  <c r="E87" i="8"/>
  <c r="L70" i="8"/>
  <c r="G86" i="8" l="1"/>
  <c r="G89" i="8" s="1"/>
  <c r="H87" i="8"/>
  <c r="F83" i="8"/>
  <c r="F87" i="8"/>
  <c r="G83" i="8"/>
  <c r="G88" i="8" s="1"/>
  <c r="N74" i="8"/>
  <c r="N69" i="8"/>
  <c r="H86" i="8"/>
  <c r="H89" i="8" s="1"/>
  <c r="P60" i="8"/>
  <c r="P48" i="8"/>
  <c r="P57" i="8" s="1"/>
  <c r="P61" i="8"/>
  <c r="Q47" i="8"/>
  <c r="P62" i="8"/>
  <c r="P59" i="8"/>
  <c r="J77" i="8"/>
  <c r="J82" i="8" s="1"/>
  <c r="J87" i="8" s="1"/>
  <c r="I83" i="8"/>
  <c r="I87" i="8"/>
  <c r="O79" i="8"/>
  <c r="M70" i="8"/>
  <c r="I86" i="8"/>
  <c r="I89" i="8" s="1"/>
  <c r="F88" i="8"/>
  <c r="H83" i="8"/>
  <c r="H88" i="8" s="1"/>
  <c r="K77" i="8"/>
  <c r="K82" i="8" s="1"/>
  <c r="K85" i="8" s="1"/>
  <c r="L71" i="8"/>
  <c r="G87" i="8"/>
  <c r="O58" i="8"/>
  <c r="O64" i="8" s="1"/>
  <c r="O67" i="8" s="1"/>
  <c r="I88" i="8" l="1"/>
  <c r="P58" i="8"/>
  <c r="O74" i="8"/>
  <c r="O69" i="8"/>
  <c r="L77" i="8"/>
  <c r="L82" i="8" s="1"/>
  <c r="Q61" i="8"/>
  <c r="R47" i="8"/>
  <c r="Q62" i="8"/>
  <c r="Q59" i="8"/>
  <c r="Q60" i="8"/>
  <c r="Q48" i="8"/>
  <c r="Q57" i="8" s="1"/>
  <c r="N70" i="8"/>
  <c r="N71" i="8" s="1"/>
  <c r="O78" i="8"/>
  <c r="J85" i="8"/>
  <c r="J86" i="8" s="1"/>
  <c r="J89" i="8" s="1"/>
  <c r="K87" i="8"/>
  <c r="J83" i="8"/>
  <c r="J88" i="8" s="1"/>
  <c r="P79" i="8"/>
  <c r="P64" i="8"/>
  <c r="P67" i="8" s="1"/>
  <c r="P78" i="8"/>
  <c r="K83" i="8"/>
  <c r="K88" i="8" s="1"/>
  <c r="M71" i="8"/>
  <c r="Q58" i="8" l="1"/>
  <c r="K86" i="8"/>
  <c r="K89" i="8" s="1"/>
  <c r="P74" i="8"/>
  <c r="P69" i="8"/>
  <c r="M77" i="8"/>
  <c r="O70" i="8"/>
  <c r="O71" i="8" s="1"/>
  <c r="L85" i="8"/>
  <c r="L86" i="8" s="1"/>
  <c r="L89" i="8" s="1"/>
  <c r="L83" i="8"/>
  <c r="L88" i="8" s="1"/>
  <c r="L87" i="8"/>
  <c r="Q64" i="8"/>
  <c r="Q67" i="8" s="1"/>
  <c r="Q78" i="8"/>
  <c r="Q79" i="8"/>
  <c r="R62" i="8"/>
  <c r="R59" i="8"/>
  <c r="R60" i="8"/>
  <c r="B29" i="8" s="1"/>
  <c r="R61" i="8"/>
  <c r="S47" i="8"/>
  <c r="R48" i="8"/>
  <c r="R57" i="8" s="1"/>
  <c r="S60" i="8" l="1"/>
  <c r="T47" i="8"/>
  <c r="S48" i="8"/>
  <c r="S57" i="8" s="1"/>
  <c r="S61" i="8"/>
  <c r="S62" i="8"/>
  <c r="S59" i="8"/>
  <c r="B32" i="8"/>
  <c r="M82" i="8"/>
  <c r="N77" i="8"/>
  <c r="N82" i="8" s="1"/>
  <c r="P70" i="8"/>
  <c r="P71" i="8" s="1"/>
  <c r="R64" i="8"/>
  <c r="R67" i="8" s="1"/>
  <c r="R79" i="8"/>
  <c r="R58" i="8"/>
  <c r="B26" i="8" s="1"/>
  <c r="Q74" i="8"/>
  <c r="Q69" i="8"/>
  <c r="O77" i="8" l="1"/>
  <c r="O82" i="8" s="1"/>
  <c r="S79" i="8"/>
  <c r="R74" i="8"/>
  <c r="R69" i="8"/>
  <c r="O85" i="8"/>
  <c r="O83" i="8"/>
  <c r="O87" i="8"/>
  <c r="P77" i="8"/>
  <c r="P82" i="8" s="1"/>
  <c r="P87" i="8" s="1"/>
  <c r="S58" i="8"/>
  <c r="S64" i="8" s="1"/>
  <c r="S67" i="8" s="1"/>
  <c r="T60" i="8"/>
  <c r="U47" i="8"/>
  <c r="T48" i="8"/>
  <c r="T57" i="8" s="1"/>
  <c r="T61" i="8"/>
  <c r="T62" i="8"/>
  <c r="T59" i="8"/>
  <c r="M85" i="8"/>
  <c r="M86" i="8" s="1"/>
  <c r="M89" i="8" s="1"/>
  <c r="M83" i="8"/>
  <c r="M88" i="8" s="1"/>
  <c r="N87" i="8"/>
  <c r="M87" i="8"/>
  <c r="Q70" i="8"/>
  <c r="Q77" i="8" s="1"/>
  <c r="Q82" i="8" s="1"/>
  <c r="R78" i="8"/>
  <c r="N85" i="8"/>
  <c r="N83" i="8"/>
  <c r="Q71" i="8" l="1"/>
  <c r="S78" i="8"/>
  <c r="T58" i="8"/>
  <c r="N88" i="8"/>
  <c r="N86" i="8"/>
  <c r="N89" i="8" s="1"/>
  <c r="Q85" i="8"/>
  <c r="Q87" i="8"/>
  <c r="Q83" i="8"/>
  <c r="S74" i="8"/>
  <c r="S69" i="8"/>
  <c r="R82" i="8"/>
  <c r="U60" i="8"/>
  <c r="V47" i="8"/>
  <c r="U48" i="8"/>
  <c r="U57" i="8" s="1"/>
  <c r="U61" i="8"/>
  <c r="U62" i="8"/>
  <c r="U59" i="8"/>
  <c r="O88" i="8"/>
  <c r="O86" i="8"/>
  <c r="O89" i="8" s="1"/>
  <c r="T78" i="8"/>
  <c r="T64" i="8"/>
  <c r="T67" i="8" s="1"/>
  <c r="T79" i="8"/>
  <c r="P85" i="8"/>
  <c r="P86" i="8" s="1"/>
  <c r="P89" i="8" s="1"/>
  <c r="P83" i="8"/>
  <c r="P88" i="8" s="1"/>
  <c r="R70" i="8"/>
  <c r="R77" i="8" s="1"/>
  <c r="R71" i="8" l="1"/>
  <c r="T74" i="8"/>
  <c r="T69" i="8"/>
  <c r="U58" i="8"/>
  <c r="U64" i="8" s="1"/>
  <c r="U67" i="8" s="1"/>
  <c r="V60" i="8"/>
  <c r="W47" i="8"/>
  <c r="V48" i="8"/>
  <c r="V57" i="8" s="1"/>
  <c r="V61" i="8"/>
  <c r="V62" i="8"/>
  <c r="V59" i="8"/>
  <c r="Q88" i="8"/>
  <c r="R85" i="8"/>
  <c r="R83" i="8"/>
  <c r="R88" i="8" s="1"/>
  <c r="R87" i="8"/>
  <c r="U78" i="8"/>
  <c r="U79" i="8"/>
  <c r="S70" i="8"/>
  <c r="S77" i="8" s="1"/>
  <c r="S82" i="8" s="1"/>
  <c r="Q86" i="8"/>
  <c r="Q89" i="8" s="1"/>
  <c r="S85" i="8" l="1"/>
  <c r="S87" i="8"/>
  <c r="S83" i="8"/>
  <c r="S88" i="8" s="1"/>
  <c r="R86" i="8"/>
  <c r="S71" i="8"/>
  <c r="U74" i="8"/>
  <c r="U69" i="8"/>
  <c r="V79" i="8"/>
  <c r="T70" i="8"/>
  <c r="T77" i="8" s="1"/>
  <c r="T82" i="8" s="1"/>
  <c r="T71" i="8"/>
  <c r="V58" i="8"/>
  <c r="V78" i="8" s="1"/>
  <c r="W60" i="8"/>
  <c r="W48" i="8"/>
  <c r="W57" i="8" s="1"/>
  <c r="W61" i="8"/>
  <c r="W62" i="8"/>
  <c r="W59" i="8"/>
  <c r="W58" i="8" s="1"/>
  <c r="V64" i="8" l="1"/>
  <c r="V67" i="8" s="1"/>
  <c r="V74" i="8"/>
  <c r="V69" i="8"/>
  <c r="R89" i="8"/>
  <c r="G28" i="8"/>
  <c r="T85" i="8"/>
  <c r="T83" i="8"/>
  <c r="T88" i="8" s="1"/>
  <c r="T87" i="8"/>
  <c r="W64" i="8"/>
  <c r="W67" i="8" s="1"/>
  <c r="W79" i="8"/>
  <c r="W78" i="8"/>
  <c r="U70" i="8"/>
  <c r="U77" i="8" s="1"/>
  <c r="U82" i="8" s="1"/>
  <c r="S86" i="8"/>
  <c r="S89" i="8" s="1"/>
  <c r="U85" i="8" l="1"/>
  <c r="U87" i="8"/>
  <c r="U83" i="8"/>
  <c r="U88" i="8" s="1"/>
  <c r="V70" i="8"/>
  <c r="V77" i="8" s="1"/>
  <c r="V82" i="8" s="1"/>
  <c r="T86" i="8"/>
  <c r="T89" i="8" s="1"/>
  <c r="U71" i="8"/>
  <c r="W74" i="8"/>
  <c r="W69" i="8"/>
  <c r="V71" i="8" l="1"/>
  <c r="W70" i="8"/>
  <c r="W77" i="8" s="1"/>
  <c r="W71" i="8"/>
  <c r="V85" i="8"/>
  <c r="V87" i="8"/>
  <c r="V83" i="8"/>
  <c r="V88" i="8" s="1"/>
  <c r="W82" i="8"/>
  <c r="U86" i="8"/>
  <c r="U89" i="8" s="1"/>
  <c r="V86" i="8" l="1"/>
  <c r="V89" i="8" s="1"/>
  <c r="W85" i="8"/>
  <c r="W86" i="8" s="1"/>
  <c r="W89" i="8" s="1"/>
  <c r="G27" i="8" s="1"/>
  <c r="W87" i="8"/>
  <c r="W83" i="8"/>
  <c r="W88" i="8" s="1"/>
  <c r="G26" i="8" s="1"/>
</calcChain>
</file>

<file path=xl/sharedStrings.xml><?xml version="1.0" encoding="utf-8"?>
<sst xmlns="http://schemas.openxmlformats.org/spreadsheetml/2006/main" count="1102" uniqueCount="557">
  <si>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</si>
  <si>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</si>
  <si>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</si>
  <si>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</si>
  <si>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</si>
  <si>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</si>
  <si>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</si>
  <si>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O_Ч2_7</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</si>
  <si>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</si>
  <si>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</si>
  <si>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</si>
  <si>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</si>
  <si>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</si>
  <si>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</si>
  <si>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</si>
  <si>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</si>
  <si>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</si>
  <si>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</si>
  <si>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</si>
  <si>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</si>
  <si>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</si>
  <si>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</si>
  <si>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</si>
  <si>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</si>
  <si>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</si>
  <si>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</si>
  <si>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</si>
  <si>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</si>
  <si>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</si>
  <si>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</si>
  <si>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</si>
  <si>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</si>
  <si>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</si>
  <si>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</si>
  <si>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</si>
  <si>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</si>
  <si>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</si>
  <si>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</si>
  <si>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</si>
  <si>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</si>
  <si>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</si>
  <si>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</si>
  <si>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</si>
  <si>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</si>
  <si>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</si>
  <si>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</si>
  <si>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</si>
  <si>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</si>
  <si>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</si>
  <si>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</si>
  <si>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</si>
  <si>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</si>
  <si>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</si>
  <si>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</si>
  <si>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</si>
  <si>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</si>
  <si>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</si>
  <si>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</si>
  <si>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</si>
  <si>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</si>
  <si>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</si>
  <si>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</si>
  <si>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</si>
  <si>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</si>
  <si>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</si>
  <si>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</si>
  <si>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</si>
  <si>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</si>
  <si>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</si>
  <si>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</si>
  <si>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</si>
  <si>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</si>
  <si>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</si>
  <si>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</si>
  <si>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</si>
  <si>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</si>
  <si>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</si>
  <si>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</si>
  <si>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</si>
  <si>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</si>
  <si>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</si>
  <si>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</si>
  <si>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</si>
  <si>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</si>
  <si>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</si>
  <si>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</si>
  <si>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</si>
  <si>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</si>
  <si>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</si>
  <si>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</si>
  <si>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</si>
  <si>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</si>
  <si>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</si>
  <si>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</si>
  <si>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</si>
  <si>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</si>
  <si>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</si>
  <si>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</si>
  <si>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</si>
  <si>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</si>
  <si>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</si>
  <si>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</si>
  <si>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</si>
  <si>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</si>
  <si>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</si>
  <si>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</si>
  <si>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</si>
  <si>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</si>
  <si>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</si>
  <si>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</si>
  <si>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</si>
  <si>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</si>
  <si>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</si>
  <si>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</si>
  <si>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</si>
  <si>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</si>
  <si>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</si>
  <si>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</si>
  <si>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</si>
  <si>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</si>
  <si>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</si>
  <si>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</si>
  <si>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</si>
  <si>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</si>
  <si>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</si>
  <si>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</si>
  <si>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</si>
  <si>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</si>
  <si>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</si>
  <si>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</si>
  <si>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</si>
  <si>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</si>
  <si>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</si>
  <si>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</si>
  <si>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</si>
  <si>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</si>
  <si>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</si>
  <si>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</si>
  <si>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</si>
  <si>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</si>
  <si>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</si>
  <si>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</si>
  <si>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</si>
  <si>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</si>
  <si>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</si>
  <si>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</si>
  <si>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</si>
  <si>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</si>
  <si>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</si>
  <si>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</si>
  <si>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</si>
  <si>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</si>
  <si>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</si>
  <si>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</si>
  <si>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</si>
  <si>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</si>
  <si>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</si>
  <si>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</si>
  <si>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</si>
  <si>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</si>
  <si>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</si>
  <si>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</si>
  <si>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</si>
  <si>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</si>
  <si>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</si>
  <si>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</si>
  <si>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</si>
  <si>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</si>
  <si>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</si>
  <si>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</si>
  <si>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</si>
  <si>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</si>
  <si>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</si>
  <si>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</si>
  <si>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</si>
  <si>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</si>
  <si>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</si>
  <si>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</si>
  <si>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</si>
  <si>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</si>
  <si>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</si>
  <si>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</si>
  <si>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</si>
  <si>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</si>
  <si>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</si>
  <si>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</si>
  <si>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</si>
  <si>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</si>
  <si>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</si>
  <si>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</si>
  <si>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</si>
  <si>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</si>
  <si>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</si>
  <si>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</si>
  <si>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</si>
  <si>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</si>
  <si>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</si>
  <si>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</si>
  <si>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</si>
  <si>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</si>
  <si>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</si>
  <si>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</si>
  <si>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</si>
  <si>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</si>
  <si>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</si>
  <si>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</si>
  <si>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</si>
  <si>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</si>
  <si>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</si>
  <si>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</si>
  <si>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</si>
  <si>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</si>
  <si>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</si>
  <si>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</si>
  <si>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</si>
  <si>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</si>
  <si>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</si>
  <si>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</si>
  <si>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</si>
  <si>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</si>
  <si>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</si>
  <si>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</si>
  <si>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</si>
  <si>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</si>
  <si>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</si>
  <si>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</si>
  <si>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</si>
  <si>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</si>
  <si>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</si>
  <si>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</si>
  <si>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</si>
  <si>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</si>
  <si>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</si>
  <si>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</si>
  <si>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</si>
  <si>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</si>
  <si>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</si>
  <si>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</si>
  <si>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</si>
  <si>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</si>
  <si>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</si>
  <si>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</si>
  <si>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</si>
  <si>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</si>
  <si>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</si>
  <si>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</si>
  <si>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</si>
  <si>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</si>
  <si>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</si>
  <si>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</si>
  <si>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</si>
  <si>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</si>
  <si>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</si>
  <si>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</si>
  <si>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</si>
  <si>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</si>
  <si>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</si>
  <si>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</si>
  <si>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</si>
  <si>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</si>
  <si>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</si>
  <si>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</si>
  <si>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</si>
  <si>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</si>
  <si>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</si>
  <si>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</si>
  <si>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</si>
  <si>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</si>
  <si>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</si>
  <si>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</si>
  <si>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</si>
  <si>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</si>
  <si>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</si>
  <si>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</si>
  <si>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</si>
  <si>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</si>
  <si>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</si>
  <si>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</si>
  <si>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</si>
  <si>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</si>
  <si>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</si>
  <si>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</si>
  <si>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</si>
  <si>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</si>
  <si>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</si>
  <si>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</si>
  <si>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</si>
  <si>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</si>
  <si>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</si>
  <si>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</si>
  <si>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</si>
  <si>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</si>
  <si>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</si>
  <si>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</si>
  <si>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</si>
  <si>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</si>
  <si>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</si>
  <si>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</si>
  <si>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</si>
  <si>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</si>
  <si>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</si>
  <si>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</si>
  <si>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</si>
  <si>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</si>
  <si>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</si>
  <si>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</si>
  <si>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</si>
  <si>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</si>
  <si>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</si>
  <si>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</si>
  <si>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</si>
  <si>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</si>
  <si>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</si>
  <si>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</si>
  <si>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</si>
  <si>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</si>
  <si>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</si>
  <si>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</si>
  <si>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</si>
  <si>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</si>
  <si>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</si>
  <si>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</si>
  <si>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</si>
  <si>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</si>
  <si>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</si>
  <si>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</si>
  <si>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</si>
  <si>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</si>
  <si>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</si>
  <si>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</si>
  <si>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</si>
  <si>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</si>
  <si>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</si>
  <si>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</si>
  <si>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</si>
  <si>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</si>
  <si>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</si>
  <si>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</si>
  <si>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</si>
  <si>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</si>
  <si>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</si>
  <si>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</si>
  <si>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</si>
  <si>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</si>
  <si>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</si>
  <si>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</si>
  <si>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</si>
  <si>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</si>
  <si>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</si>
  <si>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</si>
  <si>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</si>
  <si>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</si>
  <si>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</si>
  <si>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</si>
  <si>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</si>
  <si>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</si>
  <si>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</si>
  <si>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</si>
  <si>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</si>
  <si>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</si>
  <si>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</si>
  <si>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</si>
  <si>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</si>
  <si>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</si>
  <si>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</si>
  <si>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</si>
  <si>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</si>
  <si>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</si>
  <si>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</si>
  <si>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</si>
  <si>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</si>
  <si>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</si>
  <si>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</si>
  <si>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</si>
  <si>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</si>
  <si>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</si>
  <si>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</si>
  <si>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</si>
  <si>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</si>
  <si>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</si>
  <si>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</si>
  <si>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</si>
  <si>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</si>
  <si>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</si>
  <si>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</si>
  <si>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</si>
  <si>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</si>
  <si>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</si>
  <si>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</si>
  <si>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</si>
  <si>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</si>
  <si>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</si>
  <si>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</si>
  <si>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</si>
  <si>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</si>
  <si>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</si>
  <si>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</si>
  <si>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</si>
  <si>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</si>
  <si>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</si>
  <si>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</si>
  <si>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</si>
  <si>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</si>
  <si>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</si>
  <si>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</si>
  <si>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</si>
  <si>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</si>
  <si>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</si>
  <si>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</si>
  <si>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</si>
  <si>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</si>
  <si>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</si>
  <si>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</si>
  <si>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</si>
  <si>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</si>
  <si>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</si>
  <si>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</si>
  <si>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</si>
  <si>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</si>
  <si>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</si>
  <si>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</si>
  <si>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</si>
  <si>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</si>
  <si>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</si>
  <si>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</si>
  <si>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</si>
  <si>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</si>
  <si>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</si>
  <si>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</si>
  <si>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</si>
  <si>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</si>
  <si>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</si>
  <si>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</si>
  <si>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</si>
  <si>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</si>
  <si>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</si>
  <si>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</si>
  <si>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</si>
  <si>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</si>
  <si>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</si>
  <si>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</si>
  <si>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</si>
  <si>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</si>
  <si>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</si>
  <si>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</si>
  <si>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</si>
  <si>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</si>
  <si>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</si>
  <si>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</si>
  <si>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</si>
  <si>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</si>
  <si>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</si>
  <si>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</si>
  <si>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</si>
  <si>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</si>
  <si>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</si>
  <si>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</si>
  <si>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</si>
  <si>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</si>
  <si>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</si>
  <si>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</si>
  <si>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</si>
  <si>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</si>
  <si>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</si>
  <si>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</si>
  <si>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</si>
  <si>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</si>
  <si>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</si>
  <si>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</si>
  <si>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</si>
  <si>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</si>
  <si>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</si>
  <si>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</si>
  <si>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</si>
  <si>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</si>
  <si>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</si>
  <si>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</si>
  <si>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</si>
  <si>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</si>
  <si>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</si>
  <si>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</si>
  <si>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</si>
  <si>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</si>
  <si>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</si>
  <si>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</si>
  <si>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</si>
  <si>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</si>
  <si>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</si>
  <si>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</si>
  <si>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</si>
  <si>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</si>
  <si>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</si>
  <si>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</si>
  <si>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</si>
  <si>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</si>
  <si>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</si>
  <si>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</si>
  <si>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</si>
  <si>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</si>
  <si>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</si>
  <si>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</si>
  <si>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</si>
  <si>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</si>
  <si>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</si>
  <si>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</si>
  <si>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</si>
  <si>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</si>
  <si>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</si>
  <si>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</si>
  <si>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</si>
  <si>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</si>
  <si>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</si>
  <si>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</si>
  <si>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</si>
  <si>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</si>
  <si>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</si>
  <si>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</si>
  <si>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</si>
  <si>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</si>
  <si>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</si>
  <si>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</si>
  <si>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</si>
  <si>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ТП№31</t>
  </si>
  <si>
    <t>ТМ-250/10/0,4</t>
  </si>
  <si>
    <t>ТМГ-250/10/0,4</t>
  </si>
  <si>
    <t>Силовой Тр-р 10/0,4</t>
  </si>
  <si>
    <t>АТО_O_Ч2_7 № 8 05.02.2024 ПО "ЧЭС" ПКГУП "КЭС"</t>
  </si>
  <si>
    <t>Замена силового трансформатора</t>
  </si>
  <si>
    <t>не требутся</t>
  </si>
  <si>
    <t>ПКГУП "КЭС"</t>
  </si>
  <si>
    <t>Модернизация</t>
  </si>
  <si>
    <t>закупка не проведена</t>
  </si>
  <si>
    <t>Модернизация ТП№31 (замена силового трансформатора ТМ-250 кВА на ТМГ-250 кВА), г. Чернушка, ул. Пушкина</t>
  </si>
  <si>
    <t>Пермский край, Чернушинский городской округ</t>
  </si>
  <si>
    <t xml:space="preserve">МВ×А-0,25;т.у.-0; км ЛЭП-0; шт-0; </t>
  </si>
  <si>
    <t>И</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</si>
  <si>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</si>
  <si>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</si>
  <si>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</si>
  <si>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</si>
  <si>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</si>
  <si>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</si>
  <si>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</si>
  <si>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</si>
  <si>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</si>
  <si>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</si>
  <si>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</si>
  <si>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</si>
  <si>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</si>
  <si>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</si>
  <si>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</si>
  <si>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</si>
  <si>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0,59 млн руб с НДС</t>
  </si>
  <si>
    <t>0,5млн руб без НДС</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</si>
  <si>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1973 года выпуска  на трансформатор с пониженными потерями. Срок службы 51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</si>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</sst>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2565511.0724833589</c:v>
                </c:pt>
                <c:pt idx="3">
                  <c:v>4303776.5671699001</c:v>
                </c:pt>
                <c:pt idx="4">
                  <c:v>6212254.8497552276</c:v>
                </c:pt>
                <c:pt idx="5">
                  <c:v>8307901.0096960831</c:v>
                </c:pt>
                <c:pt idx="6">
                  <c:v>10609382.769804668</c:v>
                </c:pt>
                <c:pt idx="7">
                  <c:v>13137255.557381827</c:v>
                </c:pt>
                <c:pt idx="8">
                  <c:v>15914155.651879491</c:v>
                </c:pt>
                <c:pt idx="9">
                  <c:v>18965013.290974412</c:v>
                </c:pt>
                <c:pt idx="10">
                  <c:v>22317287.814160418</c:v>
                </c:pt>
                <c:pt idx="11">
                  <c:v>26001227.140971206</c:v>
                </c:pt>
                <c:pt idx="12">
                  <c:v>30050154.121928975</c:v>
                </c:pt>
                <c:pt idx="13">
                  <c:v>34500782.566707537</c:v>
                </c:pt>
                <c:pt idx="14">
                  <c:v>39393566.048492491</c:v>
                </c:pt>
                <c:pt idx="15">
                  <c:v>44773082.90909107</c:v>
                </c:pt>
                <c:pt idx="16">
                  <c:v>50688461.249282755</c:v>
                </c:pt>
              </c:numCache>
            </c:numRef>
          </c:val>
          <c:smooth val="0"/>
          <c:extLst>
            <c:ext xmlns:c16="http://schemas.microsoft.com/office/drawing/2014/chart" uri="{C3380CC4-5D6E-409C-BE32-E72D297353CC}">
              <c16:uniqueId val="{00000000-3896-4EC5-B521-47549BF77BDE}"/>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1405429.9270873019</c:v>
                </c:pt>
                <c:pt idx="3">
                  <c:v>1361316.8569868756</c:v>
                </c:pt>
                <c:pt idx="4">
                  <c:v>1322671.1834492192</c:v>
                </c:pt>
                <c:pt idx="5">
                  <c:v>1285299.0364810971</c:v>
                </c:pt>
                <c:pt idx="6">
                  <c:v>1249152.0928204341</c:v>
                </c:pt>
                <c:pt idx="7">
                  <c:v>1214184.1348673697</c:v>
                </c:pt>
                <c:pt idx="8">
                  <c:v>1180350.9417858995</c:v>
                </c:pt>
                <c:pt idx="9">
                  <c:v>1147610.1876562147</c:v>
                </c:pt>
                <c:pt idx="10">
                  <c:v>1115921.3461032461</c:v>
                </c:pt>
                <c:pt idx="11">
                  <c:v>1085245.6008820608</c:v>
                </c:pt>
                <c:pt idx="12">
                  <c:v>1055545.7619501324</c:v>
                </c:pt>
                <c:pt idx="13">
                  <c:v>1026786.1866007244</c:v>
                </c:pt>
                <c:pt idx="14">
                  <c:v>998932.70527128701</c:v>
                </c:pt>
                <c:pt idx="15">
                  <c:v>971952.55167630524</c:v>
                </c:pt>
                <c:pt idx="16">
                  <c:v>945814.29694595933</c:v>
                </c:pt>
              </c:numCache>
            </c:numRef>
          </c:val>
          <c:smooth val="0"/>
          <c:extLst>
            <c:ext xmlns:c16="http://schemas.microsoft.com/office/drawing/2014/chart" uri="{C3380CC4-5D6E-409C-BE32-E72D297353CC}">
              <c16:uniqueId val="{00000001-3896-4EC5-B521-47549BF77BDE}"/>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548</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549</v>
      </c>
    </row>
    <row r="41" spans="1:24" ht="63" x14ac:dyDescent="0.25">
      <c r="A41" s="18" t="s">
        <v>48</v>
      </c>
      <c r="B41" s="24" t="s">
        <v>49</v>
      </c>
      <c r="C41" s="17" t="s">
        <v>550</v>
      </c>
    </row>
    <row r="42" spans="1:24" ht="47.25" x14ac:dyDescent="0.25">
      <c r="A42" s="18" t="s">
        <v>50</v>
      </c>
      <c r="B42" s="24" t="s">
        <v>51</v>
      </c>
      <c r="C42" s="17" t="s">
        <v>550</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551</v>
      </c>
    </row>
    <row r="47" spans="1:24" ht="18.75" customHeight="1" x14ac:dyDescent="0.25">
      <c r="A47" s="21"/>
      <c r="B47" s="22"/>
      <c r="C47" s="23"/>
    </row>
    <row r="48" spans="1:24" ht="31.5" x14ac:dyDescent="0.25">
      <c r="A48" s="18" t="s">
        <v>60</v>
      </c>
      <c r="B48" s="24" t="s">
        <v>61</v>
      </c>
      <c r="C48" s="25" t="s">
        <v>552</v>
      </c>
    </row>
    <row r="49" spans="1:3" ht="31.5" x14ac:dyDescent="0.25">
      <c r="A49" s="18" t="s">
        <v>62</v>
      </c>
      <c r="B49" s="24" t="s">
        <v>63</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ТП№31 (замена силового трансформатора ТМ-250 кВА на ТМГ-250 кВА), г. Чернушка, ул. Пушкина</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v>
      </c>
      <c r="D24" s="196">
        <v>0.59468424000000009</v>
      </c>
      <c r="E24" s="196">
        <v>0.59468424000000009</v>
      </c>
      <c r="F24" s="197">
        <v>0.59468424000000009</v>
      </c>
      <c r="G24" s="196">
        <v>0</v>
      </c>
      <c r="H24" s="196">
        <v>0</v>
      </c>
      <c r="I24" s="196">
        <v>0</v>
      </c>
      <c r="J24" s="196">
        <v>0.59468424000000009</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v>
      </c>
      <c r="D27" s="26">
        <v>0.59468424000000009</v>
      </c>
      <c r="E27" s="26">
        <v>0.59468424000000009</v>
      </c>
      <c r="F27" s="203">
        <v>0.59468424000000009</v>
      </c>
      <c r="G27" s="26">
        <v>0</v>
      </c>
      <c r="H27" s="26">
        <v>0</v>
      </c>
      <c r="I27" s="26">
        <v>0</v>
      </c>
      <c r="J27" s="26">
        <v>0.59468424000000009</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v>
      </c>
      <c r="D30" s="200">
        <v>0.49557020000000007</v>
      </c>
      <c r="E30" s="200">
        <v>0.49557020000000007</v>
      </c>
      <c r="F30" s="200">
        <v>0.49557020000000007</v>
      </c>
      <c r="G30" s="200">
        <v>0</v>
      </c>
      <c r="H30" s="200">
        <v>0</v>
      </c>
      <c r="I30" s="200">
        <v>0</v>
      </c>
      <c r="J30" s="200">
        <v>0.49557020000000007</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358</v>
      </c>
      <c r="B31" s="202" t="s">
        <v>359</v>
      </c>
      <c r="C31" s="200">
        <v>0</v>
      </c>
      <c r="D31" s="200">
        <v>4.9557020000000007E-2</v>
      </c>
      <c r="E31" s="26">
        <v>4.9557020000000007E-2</v>
      </c>
      <c r="F31" s="26">
        <v>4.9557020000000007E-2</v>
      </c>
      <c r="G31" s="200">
        <v>0</v>
      </c>
      <c r="H31" s="26">
        <v>0</v>
      </c>
      <c r="I31" s="26">
        <v>0</v>
      </c>
      <c r="J31" s="200">
        <v>4.9557020000000007E-2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360</v>
      </c>
      <c r="B32" s="202" t="s">
        <v>361</v>
      </c>
      <c r="C32" s="200">
        <v>0</v>
      </c>
      <c r="D32" s="200">
        <v>0.12389255000000002</v>
      </c>
      <c r="E32" s="26">
        <v>0.12389255000000002</v>
      </c>
      <c r="F32" s="26">
        <v>0.12389255000000002</v>
      </c>
      <c r="G32" s="200">
        <v>0</v>
      </c>
      <c r="H32" s="26">
        <v>0</v>
      </c>
      <c r="I32" s="26">
        <v>0</v>
      </c>
      <c r="J32" s="200">
        <v>0.12389255000000002</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362</v>
      </c>
      <c r="B33" s="202" t="s">
        <v>363</v>
      </c>
      <c r="C33" s="200">
        <v>0</v>
      </c>
      <c r="D33" s="200">
        <v>0.29734212000000004</v>
      </c>
      <c r="E33" s="26">
        <v>0.29734212000000004</v>
      </c>
      <c r="F33" s="26">
        <v>0.29734212000000004</v>
      </c>
      <c r="G33" s="200">
        <v>0</v>
      </c>
      <c r="H33" s="26">
        <v>0</v>
      </c>
      <c r="I33" s="26">
        <v>0</v>
      </c>
      <c r="J33" s="200">
        <v>0.29734212000000004</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364</v>
      </c>
      <c r="B34" s="202" t="s">
        <v>365</v>
      </c>
      <c r="C34" s="200">
        <v>0</v>
      </c>
      <c r="D34" s="200">
        <v>2.4778510000000004E-2</v>
      </c>
      <c r="E34" s="26">
        <v>2.4778510000000004E-2</v>
      </c>
      <c r="F34" s="26">
        <v>2.4778510000000004E-2</v>
      </c>
      <c r="G34" s="200">
        <v>0</v>
      </c>
      <c r="H34" s="26">
        <v>0</v>
      </c>
      <c r="I34" s="26">
        <v>0</v>
      </c>
      <c r="J34" s="200">
        <v>2.4778510000000004E-2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0.25</v>
      </c>
      <c r="E36" s="26">
        <v>0.25</v>
      </c>
      <c r="F36" s="26">
        <v>0.25</v>
      </c>
      <c r="G36" s="26">
        <v>0</v>
      </c>
      <c r="H36" s="26">
        <v>0</v>
      </c>
      <c r="I36" s="26">
        <v>0</v>
      </c>
      <c r="J36" s="26">
        <v>0.25</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0.25</v>
      </c>
      <c r="E46" s="200">
        <v>0.25</v>
      </c>
      <c r="F46" s="200">
        <v>0.25</v>
      </c>
      <c r="G46" s="200">
        <v>0</v>
      </c>
      <c r="H46" s="200">
        <v>0</v>
      </c>
      <c r="I46" s="200">
        <v>0</v>
      </c>
      <c r="J46" s="200">
        <v>0.25</v>
      </c>
      <c r="K46" s="200">
        <v>4</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v>
      </c>
      <c r="D55" s="200">
        <v>0.49557020000000007</v>
      </c>
      <c r="E55" s="200">
        <v>0.49557020000000007</v>
      </c>
      <c r="F55" s="200">
        <v>0.49557020000000007</v>
      </c>
      <c r="G55" s="200">
        <v>0</v>
      </c>
      <c r="H55" s="200">
        <v>0</v>
      </c>
      <c r="I55" s="200">
        <v>0</v>
      </c>
      <c r="J55" s="200">
        <v>0.49557020000000007</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397</v>
      </c>
      <c r="B56" s="202" t="s">
        <v>398</v>
      </c>
      <c r="C56" s="26">
        <v>0</v>
      </c>
      <c r="D56" s="26">
        <v>0.49557020000000007</v>
      </c>
      <c r="E56" s="26">
        <v>0.49557020000000007</v>
      </c>
      <c r="F56" s="26">
        <v>0.49557020000000007</v>
      </c>
      <c r="G56" s="26">
        <v>0</v>
      </c>
      <c r="H56" s="26">
        <v>0</v>
      </c>
      <c r="I56" s="26">
        <v>0</v>
      </c>
      <c r="J56" s="26">
        <v>0.49557020000000007</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399</v>
      </c>
      <c r="B57" s="202" t="s">
        <v>400</v>
      </c>
      <c r="C57" s="26">
        <v>0</v>
      </c>
      <c r="D57" s="26">
        <v>0.25</v>
      </c>
      <c r="E57" s="26">
        <v>0.25</v>
      </c>
      <c r="F57" s="26">
        <v>0.25</v>
      </c>
      <c r="G57" s="26">
        <v>0</v>
      </c>
      <c r="H57" s="26">
        <v>0</v>
      </c>
      <c r="I57" s="26">
        <v>0</v>
      </c>
      <c r="J57" s="26">
        <v>0.25</v>
      </c>
      <c r="K57" s="26">
        <v>4</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v>
      </c>
      <c r="D64" s="221">
        <v>0.49557020000000007</v>
      </c>
      <c r="E64" s="221">
        <v>0.49557020000000007</v>
      </c>
      <c r="F64" s="221">
        <v>0.49557020000000007</v>
      </c>
      <c r="G64" s="221">
        <v>0</v>
      </c>
      <c r="H64" s="221">
        <v>0</v>
      </c>
      <c r="I64" s="221">
        <v>0</v>
      </c>
      <c r="J64" s="221">
        <v>0.49557020000000007</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Модернизация ТП№31 (замена силового трансформатора ТМ-250 кВА на ТМГ-250 кВА), г. Чернушка, ул. Пушкина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2024</v>
      </c>
      <c r="E26" s="157" t="s">
        <v>84</v>
      </c>
      <c r="F26" s="157" t="s">
        <v>84</v>
      </c>
      <c r="G26" s="157">
        <v>0.25</v>
      </c>
      <c r="H26" s="157" t="s">
        <v>84</v>
      </c>
      <c r="I26" s="157">
        <v>0</v>
      </c>
      <c r="J26" s="157" t="s">
        <v>84</v>
      </c>
      <c r="K26" s="157" t="s">
        <v>84</v>
      </c>
      <c r="L26" s="157">
        <v>0</v>
      </c>
      <c r="M26" s="157" t="s">
        <v>84</v>
      </c>
      <c r="N26" s="157">
        <v>0</v>
      </c>
      <c r="O26" s="157" t="s">
        <v>531</v>
      </c>
      <c r="P26" s="157" t="s">
        <v>531</v>
      </c>
      <c r="Q26" s="157" t="s">
        <v>531</v>
      </c>
      <c r="R26" s="157" t="s">
        <v>531</v>
      </c>
      <c r="S26" s="157" t="s">
        <v>531</v>
      </c>
      <c r="T26" s="157" t="s">
        <v>531</v>
      </c>
      <c r="U26" s="157" t="s">
        <v>531</v>
      </c>
      <c r="V26" s="157" t="s">
        <v>531</v>
      </c>
      <c r="W26" s="157" t="s">
        <v>531</v>
      </c>
      <c r="X26" s="157" t="s">
        <v>531</v>
      </c>
      <c r="Y26" s="157" t="s">
        <v>531</v>
      </c>
      <c r="Z26" s="157" t="s">
        <v>531</v>
      </c>
      <c r="AA26" s="157" t="s">
        <v>531</v>
      </c>
      <c r="AB26" s="157" t="s">
        <v>531</v>
      </c>
      <c r="AC26" s="157" t="s">
        <v>531</v>
      </c>
      <c r="AD26" s="157" t="s">
        <v>531</v>
      </c>
      <c r="AE26" s="157" t="s">
        <v>531</v>
      </c>
      <c r="AF26" s="157" t="s">
        <v>531</v>
      </c>
      <c r="AG26" s="157" t="s">
        <v>531</v>
      </c>
      <c r="AH26" s="157" t="s">
        <v>531</v>
      </c>
      <c r="AI26" s="157" t="s">
        <v>531</v>
      </c>
      <c r="AJ26" s="157" t="s">
        <v>531</v>
      </c>
      <c r="AK26" s="157" t="s">
        <v>531</v>
      </c>
      <c r="AL26" s="157" t="s">
        <v>531</v>
      </c>
      <c r="AM26" s="157" t="s">
        <v>531</v>
      </c>
      <c r="AN26" s="157" t="s">
        <v>531</v>
      </c>
      <c r="AO26" s="157" t="s">
        <v>531</v>
      </c>
      <c r="AP26" s="157" t="s">
        <v>531</v>
      </c>
      <c r="AQ26" s="158" t="s">
        <v>531</v>
      </c>
      <c r="AR26" s="157" t="s">
        <v>531</v>
      </c>
      <c r="AS26" s="157" t="s">
        <v>531</v>
      </c>
      <c r="AT26" s="157" t="s">
        <v>531</v>
      </c>
      <c r="AU26" s="157" t="s">
        <v>531</v>
      </c>
      <c r="AV26" s="157" t="s">
        <v>531</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O_Ч2_7</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ТП№31 (замена силового трансформатора ТМ-250 кВА на ТМГ-250 кВА), г. Чернушка, ул. Пушкина</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532</v>
      </c>
    </row>
    <row r="22" spans="1:2" s="134" customFormat="1" ht="16.5" thickBot="1" x14ac:dyDescent="0.3">
      <c r="A22" s="167" t="s">
        <v>470</v>
      </c>
      <c r="B22" s="168" t="s">
        <v>533</v>
      </c>
    </row>
    <row r="23" spans="1:2" s="134" customFormat="1" ht="16.5" thickBot="1" x14ac:dyDescent="0.3">
      <c r="A23" s="167" t="s">
        <v>471</v>
      </c>
      <c r="B23" s="168" t="s">
        <v>530</v>
      </c>
    </row>
    <row r="24" spans="1:2" s="134" customFormat="1" ht="16.5" thickBot="1" x14ac:dyDescent="0.3">
      <c r="A24" s="167" t="s">
        <v>472</v>
      </c>
      <c r="B24" s="168" t="s">
        <v>534</v>
      </c>
    </row>
    <row r="25" spans="1:2" s="134" customFormat="1" ht="16.5" thickBot="1" x14ac:dyDescent="0.3">
      <c r="A25" s="169" t="s">
        <v>473</v>
      </c>
      <c r="B25" s="168">
        <v>2024</v>
      </c>
    </row>
    <row r="26" spans="1:2" s="134" customFormat="1" ht="16.5" thickBot="1" x14ac:dyDescent="0.3">
      <c r="A26" s="170" t="s">
        <v>474</v>
      </c>
      <c r="B26" s="168" t="s">
        <v>535</v>
      </c>
    </row>
    <row r="27" spans="1:2" s="134" customFormat="1" ht="29.25" thickBot="1" x14ac:dyDescent="0.3">
      <c r="A27" s="171" t="s">
        <v>475</v>
      </c>
      <c r="B27" s="172">
        <v>0.59468424000000009</v>
      </c>
    </row>
    <row r="28" spans="1:2" s="134" customFormat="1" ht="16.5" thickBot="1" x14ac:dyDescent="0.3">
      <c r="A28" s="173" t="s">
        <v>476</v>
      </c>
      <c r="B28" s="172" t="s">
        <v>536</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537</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538</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538</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539</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539</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529</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540</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541</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542</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O_Ч2_7</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Модернизация ТП№31 (замена силового трансформатора ТМ-250 кВА на ТМГ-250 кВА), г. Чернушка, ул. Пушкина</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O_Ч2_7</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Модернизация ТП№31 (замена силового трансформатора ТМ-250 кВА на ТМГ-250 кВА), г. Чернушка, ул. Пушкина</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525</v>
      </c>
      <c r="I25" s="17">
        <v>1973</v>
      </c>
      <c r="J25" s="17">
        <v>2024</v>
      </c>
      <c r="K25" s="17">
        <v>1984</v>
      </c>
      <c r="L25" s="17">
        <v>10</v>
      </c>
      <c r="M25" s="17">
        <v>10</v>
      </c>
      <c r="N25" s="17">
        <v>0.25</v>
      </c>
      <c r="O25" s="17">
        <v>0.25</v>
      </c>
      <c r="P25" s="17">
        <v>2000</v>
      </c>
      <c r="Q25" s="17" t="s">
        <v>526</v>
      </c>
      <c r="R25" s="17" t="s">
        <v>527</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ТП№31 (замена силового трансформатора ТМ-250 кВА на ТМГ-250 кВА), г. Чернушка, ул. Пушкина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O_Ч2_7</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ТП№31 (замена силового трансформатора ТМ-250 кВА на ТМГ-250 кВА), г. Чернушка, ул. Пушкина</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554</v>
      </c>
    </row>
    <row r="23" spans="1:3" ht="42.75" customHeight="1" x14ac:dyDescent="0.25">
      <c r="A23" s="49" t="s">
        <v>16</v>
      </c>
      <c r="B23" s="50" t="s">
        <v>138</v>
      </c>
      <c r="C23" s="25" t="s">
        <v>532</v>
      </c>
    </row>
    <row r="24" spans="1:3" ht="63" customHeight="1" x14ac:dyDescent="0.25">
      <c r="A24" s="49" t="s">
        <v>18</v>
      </c>
      <c r="B24" s="50" t="s">
        <v>139</v>
      </c>
      <c r="C24" s="25" t="s">
        <v>534</v>
      </c>
    </row>
    <row r="25" spans="1:3" ht="63" customHeight="1" x14ac:dyDescent="0.25">
      <c r="A25" s="49" t="s">
        <v>20</v>
      </c>
      <c r="B25" s="50" t="s">
        <v>140</v>
      </c>
      <c r="C25" s="25" t="s">
        <v>190</v>
      </c>
    </row>
    <row r="26" spans="1:3" ht="42.75" customHeight="1" x14ac:dyDescent="0.25">
      <c r="A26" s="49" t="s">
        <v>22</v>
      </c>
      <c r="B26" s="50" t="s">
        <v>141</v>
      </c>
      <c r="C26" s="25" t="s">
        <v>555</v>
      </c>
    </row>
    <row r="27" spans="1:3" ht="42.75" customHeight="1" x14ac:dyDescent="0.25">
      <c r="A27" s="49" t="s">
        <v>24</v>
      </c>
      <c r="B27" s="50" t="s">
        <v>142</v>
      </c>
      <c r="C27" s="25" t="s">
        <v>556</v>
      </c>
    </row>
    <row r="28" spans="1:3" ht="42.75" customHeight="1" x14ac:dyDescent="0.25">
      <c r="A28" s="49" t="s">
        <v>26</v>
      </c>
      <c r="B28" s="50" t="s">
        <v>143</v>
      </c>
      <c r="C28" s="25">
        <v>2024</v>
      </c>
    </row>
    <row r="29" spans="1:3" ht="42.75" customHeight="1" x14ac:dyDescent="0.25">
      <c r="A29" s="49" t="s">
        <v>28</v>
      </c>
      <c r="B29" s="47" t="s">
        <v>144</v>
      </c>
      <c r="C29" s="25">
        <v>2024</v>
      </c>
    </row>
    <row r="30" spans="1:3" ht="42.75" customHeight="1" x14ac:dyDescent="0.25">
      <c r="A30" s="49" t="s">
        <v>30</v>
      </c>
      <c r="B30" s="47" t="s">
        <v>145</v>
      </c>
      <c r="C30" s="25"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Модернизация ТП№31 (замена силового трансформатора ТМ-250 кВА на ТМГ-250 кВА), г. Чернушка, ул. Пушкина</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O_Ч2_7</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ТП№31 (замена силового трансформатора ТМ-250 кВА на ТМГ-250 кВА), г. Чернушка, ул. Пушкина</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O_Ч2_7</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ТП№31 (замена силового трансформатора ТМ-250 кВА на ТМГ-250 кВА), г. Чернушка, ул. Пушкина</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495570.20000000007</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18343588.065438837</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14159.148571428574</v>
      </c>
      <c r="E65" s="109">
        <f t="shared" si="10"/>
        <v>14159.148571428574</v>
      </c>
      <c r="F65" s="109">
        <f t="shared" si="10"/>
        <v>14159.148571428574</v>
      </c>
      <c r="G65" s="109">
        <f t="shared" si="10"/>
        <v>14159.148571428574</v>
      </c>
      <c r="H65" s="109">
        <f t="shared" si="10"/>
        <v>14159.148571428574</v>
      </c>
      <c r="I65" s="109">
        <f t="shared" si="10"/>
        <v>14159.148571428574</v>
      </c>
      <c r="J65" s="109">
        <f t="shared" si="10"/>
        <v>14159.148571428574</v>
      </c>
      <c r="K65" s="109">
        <f t="shared" si="10"/>
        <v>14159.148571428574</v>
      </c>
      <c r="L65" s="109">
        <f t="shared" si="10"/>
        <v>14159.148571428574</v>
      </c>
      <c r="M65" s="109">
        <f t="shared" si="10"/>
        <v>14159.148571428574</v>
      </c>
      <c r="N65" s="109">
        <f t="shared" si="10"/>
        <v>14159.148571428574</v>
      </c>
      <c r="O65" s="109">
        <f t="shared" si="10"/>
        <v>14159.148571428574</v>
      </c>
      <c r="P65" s="109">
        <f t="shared" si="10"/>
        <v>14159.148571428574</v>
      </c>
      <c r="Q65" s="109">
        <f t="shared" si="10"/>
        <v>14159.148571428574</v>
      </c>
      <c r="R65" s="109">
        <f t="shared" si="10"/>
        <v>14159.148571428574</v>
      </c>
      <c r="S65" s="109">
        <f t="shared" si="10"/>
        <v>14159.148571428574</v>
      </c>
      <c r="T65" s="109">
        <f t="shared" si="10"/>
        <v>14159.148571428574</v>
      </c>
      <c r="U65" s="109">
        <f t="shared" si="10"/>
        <v>14159.148571428574</v>
      </c>
      <c r="V65" s="109">
        <f t="shared" si="10"/>
        <v>14159.148571428574</v>
      </c>
      <c r="W65" s="109">
        <f t="shared" si="10"/>
        <v>14159.148571428574</v>
      </c>
    </row>
    <row r="66" spans="1:23" ht="11.25" customHeight="1" x14ac:dyDescent="0.25">
      <c r="A66" s="74" t="s">
        <v>238</v>
      </c>
      <c r="B66" s="109">
        <f>IF(AND(B45&gt;$B$92,B45&lt;=$B$92+$B$27),B65,0)</f>
        <v>0</v>
      </c>
      <c r="C66" s="109">
        <f t="shared" ref="C66:W66" si="11">IF(AND(C45&gt;$B$92,C45&lt;=$B$92+$B$27),C65+B66,0)</f>
        <v>0</v>
      </c>
      <c r="D66" s="109">
        <f t="shared" si="11"/>
        <v>14159.148571428574</v>
      </c>
      <c r="E66" s="109">
        <f t="shared" si="11"/>
        <v>28318.297142857147</v>
      </c>
      <c r="F66" s="109">
        <f t="shared" si="11"/>
        <v>42477.445714285721</v>
      </c>
      <c r="G66" s="109">
        <f t="shared" si="11"/>
        <v>56636.594285714295</v>
      </c>
      <c r="H66" s="109">
        <f t="shared" si="11"/>
        <v>70795.742857142875</v>
      </c>
      <c r="I66" s="109">
        <f t="shared" si="11"/>
        <v>84954.891428571456</v>
      </c>
      <c r="J66" s="109">
        <f t="shared" si="11"/>
        <v>99114.040000000037</v>
      </c>
      <c r="K66" s="109">
        <f t="shared" si="11"/>
        <v>113273.18857142862</v>
      </c>
      <c r="L66" s="109">
        <f t="shared" si="11"/>
        <v>127432.3371428572</v>
      </c>
      <c r="M66" s="109">
        <f t="shared" si="11"/>
        <v>141591.48571428578</v>
      </c>
      <c r="N66" s="109">
        <f t="shared" si="11"/>
        <v>155750.63428571436</v>
      </c>
      <c r="O66" s="109">
        <f t="shared" si="11"/>
        <v>169909.78285714294</v>
      </c>
      <c r="P66" s="109">
        <f t="shared" si="11"/>
        <v>184068.93142857152</v>
      </c>
      <c r="Q66" s="109">
        <f t="shared" si="11"/>
        <v>198228.0800000001</v>
      </c>
      <c r="R66" s="109">
        <f t="shared" si="11"/>
        <v>212387.22857142868</v>
      </c>
      <c r="S66" s="109">
        <f t="shared" si="11"/>
        <v>226546.37714285727</v>
      </c>
      <c r="T66" s="109">
        <f t="shared" si="11"/>
        <v>240705.52571428585</v>
      </c>
      <c r="U66" s="109">
        <f t="shared" si="11"/>
        <v>254864.67428571443</v>
      </c>
      <c r="V66" s="109">
        <f t="shared" si="11"/>
        <v>269023.82285714301</v>
      </c>
      <c r="W66" s="109">
        <f t="shared" si="11"/>
        <v>283182.97142857156</v>
      </c>
    </row>
    <row r="67" spans="1:23" ht="25.5" customHeight="1" x14ac:dyDescent="0.25">
      <c r="A67" s="110" t="s">
        <v>239</v>
      </c>
      <c r="B67" s="106">
        <f t="shared" ref="B67:W67" si="12">B64-B65</f>
        <v>0</v>
      </c>
      <c r="C67" s="106">
        <f t="shared" si="12"/>
        <v>1867174.4212495829</v>
      </c>
      <c r="D67" s="106">
        <f>D64-D65</f>
        <v>1983871.4758912614</v>
      </c>
      <c r="E67" s="106">
        <f t="shared" si="12"/>
        <v>2179597.4102605409</v>
      </c>
      <c r="F67" s="106">
        <f t="shared" si="12"/>
        <v>2394797.6880631954</v>
      </c>
      <c r="G67" s="106">
        <f t="shared" si="12"/>
        <v>2631437.473170714</v>
      </c>
      <c r="H67" s="106">
        <f t="shared" si="12"/>
        <v>2891682.6469663968</v>
      </c>
      <c r="I67" s="106">
        <f t="shared" si="12"/>
        <v>3177920.5185221205</v>
      </c>
      <c r="J67" s="106">
        <f t="shared" si="12"/>
        <v>3492782.689614879</v>
      </c>
      <c r="K67" s="106">
        <f t="shared" si="12"/>
        <v>3839170.3003119966</v>
      </c>
      <c r="L67" s="106">
        <f t="shared" si="12"/>
        <v>4220281.9046282424</v>
      </c>
      <c r="M67" s="106">
        <f t="shared" si="12"/>
        <v>4639644.2520470386</v>
      </c>
      <c r="N67" s="106">
        <f t="shared" si="12"/>
        <v>5101146.2797686104</v>
      </c>
      <c r="O67" s="106">
        <f t="shared" si="12"/>
        <v>5609076.6526952395</v>
      </c>
      <c r="P67" s="106">
        <f t="shared" si="12"/>
        <v>6168165.2237148527</v>
      </c>
      <c r="Q67" s="106">
        <f t="shared" si="12"/>
        <v>6783628.8261600798</v>
      </c>
      <c r="R67" s="106">
        <f t="shared" si="12"/>
        <v>7461221.8538009161</v>
      </c>
      <c r="S67" s="106">
        <f t="shared" si="12"/>
        <v>8207292.1318176286</v>
      </c>
      <c r="T67" s="106">
        <f t="shared" si="12"/>
        <v>9028842.635386195</v>
      </c>
      <c r="U67" s="106">
        <f t="shared" si="12"/>
        <v>9933599.6713334266</v>
      </c>
      <c r="V67" s="106">
        <f t="shared" si="12"/>
        <v>10930088.203382175</v>
      </c>
      <c r="W67" s="106">
        <f t="shared" si="12"/>
        <v>12027715.073472727</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1983871.4758912614</v>
      </c>
      <c r="E69" s="105">
        <f>E67+E68</f>
        <v>2179597.4102605409</v>
      </c>
      <c r="F69" s="105">
        <f t="shared" ref="F69:W69" si="14">F67-F68</f>
        <v>2394797.6880631954</v>
      </c>
      <c r="G69" s="105">
        <f t="shared" si="14"/>
        <v>2631437.473170714</v>
      </c>
      <c r="H69" s="105">
        <f t="shared" si="14"/>
        <v>2891682.6469663968</v>
      </c>
      <c r="I69" s="105">
        <f t="shared" si="14"/>
        <v>3177920.5185221205</v>
      </c>
      <c r="J69" s="105">
        <f t="shared" si="14"/>
        <v>3492782.689614879</v>
      </c>
      <c r="K69" s="105">
        <f t="shared" si="14"/>
        <v>3839170.3003119966</v>
      </c>
      <c r="L69" s="105">
        <f t="shared" si="14"/>
        <v>4220281.9046282424</v>
      </c>
      <c r="M69" s="105">
        <f t="shared" si="14"/>
        <v>4639644.2520470386</v>
      </c>
      <c r="N69" s="105">
        <f t="shared" si="14"/>
        <v>5101146.2797686104</v>
      </c>
      <c r="O69" s="105">
        <f t="shared" si="14"/>
        <v>5609076.6526952395</v>
      </c>
      <c r="P69" s="105">
        <f t="shared" si="14"/>
        <v>6168165.2237148527</v>
      </c>
      <c r="Q69" s="105">
        <f t="shared" si="14"/>
        <v>6783628.8261600798</v>
      </c>
      <c r="R69" s="105">
        <f t="shared" si="14"/>
        <v>7461221.8538009161</v>
      </c>
      <c r="S69" s="105">
        <f t="shared" si="14"/>
        <v>8207292.1318176286</v>
      </c>
      <c r="T69" s="105">
        <f t="shared" si="14"/>
        <v>9028842.635386195</v>
      </c>
      <c r="U69" s="105">
        <f t="shared" si="14"/>
        <v>9933599.6713334266</v>
      </c>
      <c r="V69" s="105">
        <f t="shared" si="14"/>
        <v>10930088.203382175</v>
      </c>
      <c r="W69" s="105">
        <f t="shared" si="14"/>
        <v>12027715.073472727</v>
      </c>
    </row>
    <row r="70" spans="1:23" ht="12" customHeight="1" x14ac:dyDescent="0.25">
      <c r="A70" s="74" t="s">
        <v>209</v>
      </c>
      <c r="B70" s="102">
        <f t="shared" ref="B70:W70" si="15">-IF(B69&gt;0, B69*$B$35, 0)</f>
        <v>0</v>
      </c>
      <c r="C70" s="102">
        <f t="shared" si="15"/>
        <v>-373434.88424991659</v>
      </c>
      <c r="D70" s="102">
        <f t="shared" si="15"/>
        <v>-396774.29517825227</v>
      </c>
      <c r="E70" s="102">
        <f t="shared" si="15"/>
        <v>-435919.48205210821</v>
      </c>
      <c r="F70" s="102">
        <f t="shared" si="15"/>
        <v>-478959.53761263913</v>
      </c>
      <c r="G70" s="102">
        <f t="shared" si="15"/>
        <v>-526287.49463414284</v>
      </c>
      <c r="H70" s="102">
        <f t="shared" si="15"/>
        <v>-578336.52939327934</v>
      </c>
      <c r="I70" s="102">
        <f t="shared" si="15"/>
        <v>-635584.10370442411</v>
      </c>
      <c r="J70" s="102">
        <f t="shared" si="15"/>
        <v>-698556.53792297584</v>
      </c>
      <c r="K70" s="102">
        <f t="shared" si="15"/>
        <v>-767834.06006239937</v>
      </c>
      <c r="L70" s="102">
        <f t="shared" si="15"/>
        <v>-844056.3809256485</v>
      </c>
      <c r="M70" s="102">
        <f t="shared" si="15"/>
        <v>-927928.85040940775</v>
      </c>
      <c r="N70" s="102">
        <f t="shared" si="15"/>
        <v>-1020229.2559537222</v>
      </c>
      <c r="O70" s="102">
        <f t="shared" si="15"/>
        <v>-1121815.330539048</v>
      </c>
      <c r="P70" s="102">
        <f t="shared" si="15"/>
        <v>-1233633.0447429705</v>
      </c>
      <c r="Q70" s="102">
        <f t="shared" si="15"/>
        <v>-1356725.7652320161</v>
      </c>
      <c r="R70" s="102">
        <f t="shared" si="15"/>
        <v>-1492244.3707601833</v>
      </c>
      <c r="S70" s="102">
        <f t="shared" si="15"/>
        <v>-1641458.4263635259</v>
      </c>
      <c r="T70" s="102">
        <f t="shared" si="15"/>
        <v>-1805768.527077239</v>
      </c>
      <c r="U70" s="102">
        <f t="shared" si="15"/>
        <v>-1986719.9342666855</v>
      </c>
      <c r="V70" s="102">
        <f t="shared" si="15"/>
        <v>-2186017.6406764351</v>
      </c>
      <c r="W70" s="102">
        <f t="shared" si="15"/>
        <v>-2405543.0146945454</v>
      </c>
    </row>
    <row r="71" spans="1:23" ht="12.75" customHeight="1" thickBot="1" x14ac:dyDescent="0.3">
      <c r="A71" s="111" t="s">
        <v>242</v>
      </c>
      <c r="B71" s="112">
        <f t="shared" ref="B71:W71" si="16">B69+B70</f>
        <v>0</v>
      </c>
      <c r="C71" s="112">
        <f>C69+C70</f>
        <v>1493739.5369996664</v>
      </c>
      <c r="D71" s="112">
        <f t="shared" si="16"/>
        <v>1587097.1807130091</v>
      </c>
      <c r="E71" s="112">
        <f t="shared" si="16"/>
        <v>1743677.9282084326</v>
      </c>
      <c r="F71" s="112">
        <f t="shared" si="16"/>
        <v>1915838.1504505563</v>
      </c>
      <c r="G71" s="112">
        <f t="shared" si="16"/>
        <v>2105149.9785365714</v>
      </c>
      <c r="H71" s="112">
        <f t="shared" si="16"/>
        <v>2313346.1175731174</v>
      </c>
      <c r="I71" s="112">
        <f t="shared" si="16"/>
        <v>2542336.4148176964</v>
      </c>
      <c r="J71" s="112">
        <f t="shared" si="16"/>
        <v>2794226.1516919034</v>
      </c>
      <c r="K71" s="112">
        <f t="shared" si="16"/>
        <v>3071336.2402495975</v>
      </c>
      <c r="L71" s="112">
        <f t="shared" si="16"/>
        <v>3376225.523702594</v>
      </c>
      <c r="M71" s="112">
        <f t="shared" si="16"/>
        <v>3711715.401637631</v>
      </c>
      <c r="N71" s="112">
        <f t="shared" si="16"/>
        <v>4080917.0238148882</v>
      </c>
      <c r="O71" s="112">
        <f t="shared" si="16"/>
        <v>4487261.3221561918</v>
      </c>
      <c r="P71" s="112">
        <f t="shared" si="16"/>
        <v>4934532.178971882</v>
      </c>
      <c r="Q71" s="112">
        <f t="shared" si="16"/>
        <v>5426903.0609280635</v>
      </c>
      <c r="R71" s="112">
        <f t="shared" si="16"/>
        <v>5968977.4830407333</v>
      </c>
      <c r="S71" s="112">
        <f t="shared" si="16"/>
        <v>6565833.7054541027</v>
      </c>
      <c r="T71" s="112">
        <f t="shared" si="16"/>
        <v>7223074.108308956</v>
      </c>
      <c r="U71" s="112">
        <f t="shared" si="16"/>
        <v>7946879.7370667411</v>
      </c>
      <c r="V71" s="112">
        <f t="shared" si="16"/>
        <v>8744070.5627057403</v>
      </c>
      <c r="W71" s="112">
        <f t="shared" si="16"/>
        <v>9622172.0587781817</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1983871.4758912614</v>
      </c>
      <c r="E74" s="106">
        <f t="shared" si="18"/>
        <v>2179597.4102605409</v>
      </c>
      <c r="F74" s="106">
        <f t="shared" si="18"/>
        <v>2394797.6880631954</v>
      </c>
      <c r="G74" s="106">
        <f t="shared" si="18"/>
        <v>2631437.473170714</v>
      </c>
      <c r="H74" s="106">
        <f t="shared" si="18"/>
        <v>2891682.6469663968</v>
      </c>
      <c r="I74" s="106">
        <f t="shared" si="18"/>
        <v>3177920.5185221205</v>
      </c>
      <c r="J74" s="106">
        <f t="shared" si="18"/>
        <v>3492782.689614879</v>
      </c>
      <c r="K74" s="106">
        <f t="shared" si="18"/>
        <v>3839170.3003119966</v>
      </c>
      <c r="L74" s="106">
        <f t="shared" si="18"/>
        <v>4220281.9046282424</v>
      </c>
      <c r="M74" s="106">
        <f t="shared" si="18"/>
        <v>4639644.2520470386</v>
      </c>
      <c r="N74" s="106">
        <f t="shared" si="18"/>
        <v>5101146.2797686104</v>
      </c>
      <c r="O74" s="106">
        <f t="shared" si="18"/>
        <v>5609076.6526952395</v>
      </c>
      <c r="P74" s="106">
        <f t="shared" si="18"/>
        <v>6168165.2237148527</v>
      </c>
      <c r="Q74" s="106">
        <f t="shared" si="18"/>
        <v>6783628.8261600798</v>
      </c>
      <c r="R74" s="106">
        <f t="shared" si="18"/>
        <v>7461221.8538009161</v>
      </c>
      <c r="S74" s="106">
        <f t="shared" si="18"/>
        <v>8207292.1318176286</v>
      </c>
      <c r="T74" s="106">
        <f t="shared" si="18"/>
        <v>9028842.635386195</v>
      </c>
      <c r="U74" s="106">
        <f t="shared" si="18"/>
        <v>9933599.6713334266</v>
      </c>
      <c r="V74" s="106">
        <f t="shared" si="18"/>
        <v>10930088.203382175</v>
      </c>
      <c r="W74" s="106">
        <f t="shared" si="18"/>
        <v>12027715.073472727</v>
      </c>
    </row>
    <row r="75" spans="1:23" ht="12" customHeight="1" x14ac:dyDescent="0.25">
      <c r="A75" s="74" t="s">
        <v>237</v>
      </c>
      <c r="B75" s="102">
        <f t="shared" ref="B75:W75" si="19">B65</f>
        <v>0</v>
      </c>
      <c r="C75" s="102">
        <f t="shared" si="19"/>
        <v>0</v>
      </c>
      <c r="D75" s="102">
        <f t="shared" si="19"/>
        <v>14159.148571428574</v>
      </c>
      <c r="E75" s="102">
        <f t="shared" si="19"/>
        <v>14159.148571428574</v>
      </c>
      <c r="F75" s="102">
        <f t="shared" si="19"/>
        <v>14159.148571428574</v>
      </c>
      <c r="G75" s="102">
        <f t="shared" si="19"/>
        <v>14159.148571428574</v>
      </c>
      <c r="H75" s="102">
        <f t="shared" si="19"/>
        <v>14159.148571428574</v>
      </c>
      <c r="I75" s="102">
        <f t="shared" si="19"/>
        <v>14159.148571428574</v>
      </c>
      <c r="J75" s="102">
        <f t="shared" si="19"/>
        <v>14159.148571428574</v>
      </c>
      <c r="K75" s="102">
        <f t="shared" si="19"/>
        <v>14159.148571428574</v>
      </c>
      <c r="L75" s="102">
        <f t="shared" si="19"/>
        <v>14159.148571428574</v>
      </c>
      <c r="M75" s="102">
        <f t="shared" si="19"/>
        <v>14159.148571428574</v>
      </c>
      <c r="N75" s="102">
        <f t="shared" si="19"/>
        <v>14159.148571428574</v>
      </c>
      <c r="O75" s="102">
        <f t="shared" si="19"/>
        <v>14159.148571428574</v>
      </c>
      <c r="P75" s="102">
        <f t="shared" si="19"/>
        <v>14159.148571428574</v>
      </c>
      <c r="Q75" s="102">
        <f t="shared" si="19"/>
        <v>14159.148571428574</v>
      </c>
      <c r="R75" s="102">
        <f t="shared" si="19"/>
        <v>14159.148571428574</v>
      </c>
      <c r="S75" s="102">
        <f t="shared" si="19"/>
        <v>14159.148571428574</v>
      </c>
      <c r="T75" s="102">
        <f t="shared" si="19"/>
        <v>14159.148571428574</v>
      </c>
      <c r="U75" s="102">
        <f t="shared" si="19"/>
        <v>14159.148571428574</v>
      </c>
      <c r="V75" s="102">
        <f t="shared" si="19"/>
        <v>14159.148571428574</v>
      </c>
      <c r="W75" s="102">
        <f t="shared" si="19"/>
        <v>14159.148571428574</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-396774.29517825221</v>
      </c>
      <c r="E77" s="109">
        <f>IF(SUM($B$70:E70)+SUM($B$77:D77)&gt;0,0,SUM($B$70:E70)-SUM($B$77:D77))</f>
        <v>-435919.48205210827</v>
      </c>
      <c r="F77" s="109">
        <f>IF(SUM($B$70:F70)+SUM($B$77:E77)&gt;0,0,SUM($B$70:F70)-SUM($B$77:E77))</f>
        <v>-478959.53761263913</v>
      </c>
      <c r="G77" s="109">
        <f>IF(SUM($B$70:G70)+SUM($B$77:F77)&gt;0,0,SUM($B$70:G70)-SUM($B$77:F77))</f>
        <v>-526287.49463414308</v>
      </c>
      <c r="H77" s="109">
        <f>IF(SUM($B$70:H70)+SUM($B$77:G77)&gt;0,0,SUM($B$70:H70)-SUM($B$77:G77))</f>
        <v>-578336.52939327946</v>
      </c>
      <c r="I77" s="109">
        <f>IF(SUM($B$70:I70)+SUM($B$77:H77)&gt;0,0,SUM($B$70:I70)-SUM($B$77:H77))</f>
        <v>-635584.10370442411</v>
      </c>
      <c r="J77" s="109">
        <f>IF(SUM($B$70:J70)+SUM($B$77:I77)&gt;0,0,SUM($B$70:J70)-SUM($B$77:I77))</f>
        <v>-698556.53792297561</v>
      </c>
      <c r="K77" s="109">
        <f>IF(SUM($B$70:K70)+SUM($B$77:J77)&gt;0,0,SUM($B$70:K70)-SUM($B$77:J77))</f>
        <v>-767834.06006239913</v>
      </c>
      <c r="L77" s="109">
        <f>IF(SUM($B$70:L70)+SUM($B$77:K77)&gt;0,0,SUM($B$70:L70)-SUM($B$77:K77))</f>
        <v>-844056.38092564885</v>
      </c>
      <c r="M77" s="109">
        <f>IF(SUM($B$70:M70)+SUM($B$77:L77)&gt;0,0,SUM($B$70:M70)-SUM($B$77:L77))</f>
        <v>-927928.8504094081</v>
      </c>
      <c r="N77" s="109">
        <f>IF(SUM($B$70:N70)+SUM($B$77:M77)&gt;0,0,SUM($B$70:N70)-SUM($B$77:M77))</f>
        <v>-1020229.2559537217</v>
      </c>
      <c r="O77" s="109">
        <f>IF(SUM($B$70:O70)+SUM($B$77:N77)&gt;0,0,SUM($B$70:O70)-SUM($B$77:N77))</f>
        <v>-1121815.3305390477</v>
      </c>
      <c r="P77" s="109">
        <f>IF(SUM($B$70:P70)+SUM($B$77:O77)&gt;0,0,SUM($B$70:P70)-SUM($B$77:O77))</f>
        <v>-1233633.0447429698</v>
      </c>
      <c r="Q77" s="109">
        <f>IF(SUM($B$70:Q70)+SUM($B$77:P77)&gt;0,0,SUM($B$70:Q70)-SUM($B$77:P77))</f>
        <v>-1356725.7652320154</v>
      </c>
      <c r="R77" s="109">
        <f>IF(SUM($B$70:R70)+SUM($B$77:Q77)&gt;0,0,SUM($B$70:R70)-SUM($B$77:Q77))</f>
        <v>-1492244.3707601838</v>
      </c>
      <c r="S77" s="109">
        <f>IF(SUM($B$70:S70)+SUM($B$77:R77)&gt;0,0,SUM($B$70:S70)-SUM($B$77:R77))</f>
        <v>-1641458.4263635259</v>
      </c>
      <c r="T77" s="109">
        <f>IF(SUM($B$70:T70)+SUM($B$77:S77)&gt;0,0,SUM($B$70:T70)-SUM($B$77:S77))</f>
        <v>-1805768.527077239</v>
      </c>
      <c r="U77" s="109">
        <f>IF(SUM($B$70:U70)+SUM($B$77:T77)&gt;0,0,SUM($B$70:U70)-SUM($B$77:T77))</f>
        <v>-1986719.9342666846</v>
      </c>
      <c r="V77" s="109">
        <f>IF(SUM($B$70:V70)+SUM($B$77:U77)&gt;0,0,SUM($B$70:V70)-SUM($B$77:U77))</f>
        <v>-2186017.6406764351</v>
      </c>
      <c r="W77" s="109">
        <f>IF(SUM($B$70:W70)+SUM($B$77:V77)&gt;0,0,SUM($B$70:W70)-SUM($B$77:V77))</f>
        <v>-2405543.0146945454</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1588135.817608651</v>
      </c>
      <c r="E82" s="106">
        <f t="shared" si="24"/>
        <v>1738265.4946865411</v>
      </c>
      <c r="F82" s="106">
        <f t="shared" si="24"/>
        <v>1908478.2825853273</v>
      </c>
      <c r="G82" s="106">
        <f t="shared" si="24"/>
        <v>2095646.1599408553</v>
      </c>
      <c r="H82" s="106">
        <f t="shared" si="24"/>
        <v>2301481.7601085855</v>
      </c>
      <c r="I82" s="106">
        <f t="shared" si="24"/>
        <v>2527872.7875771606</v>
      </c>
      <c r="J82" s="106">
        <f t="shared" si="24"/>
        <v>2776900.0944976639</v>
      </c>
      <c r="K82" s="106">
        <f t="shared" si="24"/>
        <v>3050857.6390949222</v>
      </c>
      <c r="L82" s="106">
        <f t="shared" si="24"/>
        <v>3352274.5231860057</v>
      </c>
      <c r="M82" s="106">
        <f t="shared" si="24"/>
        <v>3683939.3268107879</v>
      </c>
      <c r="N82" s="106">
        <f t="shared" si="24"/>
        <v>4048926.9809577684</v>
      </c>
      <c r="O82" s="106">
        <f t="shared" si="24"/>
        <v>4450628.4447785653</v>
      </c>
      <c r="P82" s="106">
        <f t="shared" si="24"/>
        <v>4892783.4817849584</v>
      </c>
      <c r="Q82" s="106">
        <f t="shared" si="24"/>
        <v>5379516.860598579</v>
      </c>
      <c r="R82" s="106">
        <f t="shared" si="24"/>
        <v>5915378.3401916856</v>
      </c>
      <c r="S82" s="106">
        <f t="shared" si="24"/>
        <v>6505386.8375674682</v>
      </c>
      <c r="T82" s="106">
        <f t="shared" si="24"/>
        <v>7155079.2178671351</v>
      </c>
      <c r="U82" s="106">
        <f t="shared" si="24"/>
        <v>7870564.1933870548</v>
      </c>
      <c r="V82" s="106">
        <f t="shared" si="24"/>
        <v>8658581.8694159016</v>
      </c>
      <c r="W82" s="106">
        <f t="shared" si="24"/>
        <v>9526569.5316841621</v>
      </c>
    </row>
    <row r="83" spans="1:23" ht="12" customHeight="1" x14ac:dyDescent="0.25">
      <c r="A83" s="94" t="s">
        <v>249</v>
      </c>
      <c r="B83" s="106">
        <f>SUM($B$82:B82)</f>
        <v>0</v>
      </c>
      <c r="C83" s="106">
        <f>SUM(B82:C82)</f>
        <v>977375.2548747079</v>
      </c>
      <c r="D83" s="106">
        <f>SUM(B82:D82)</f>
        <v>2565511.0724833589</v>
      </c>
      <c r="E83" s="106">
        <f>SUM($B$82:E82)</f>
        <v>4303776.5671699001</v>
      </c>
      <c r="F83" s="106">
        <f>SUM($B$82:F82)</f>
        <v>6212254.8497552276</v>
      </c>
      <c r="G83" s="106">
        <f>SUM($B$82:G82)</f>
        <v>8307901.0096960831</v>
      </c>
      <c r="H83" s="106">
        <f>SUM($B$82:H82)</f>
        <v>10609382.769804668</v>
      </c>
      <c r="I83" s="106">
        <f>SUM($B$82:I82)</f>
        <v>13137255.557381827</v>
      </c>
      <c r="J83" s="106">
        <f>SUM($B$82:J82)</f>
        <v>15914155.651879491</v>
      </c>
      <c r="K83" s="106">
        <f>SUM($B$82:K82)</f>
        <v>18965013.290974412</v>
      </c>
      <c r="L83" s="106">
        <f>SUM($B$82:L82)</f>
        <v>22317287.814160418</v>
      </c>
      <c r="M83" s="106">
        <f>SUM($B$82:M82)</f>
        <v>26001227.140971206</v>
      </c>
      <c r="N83" s="106">
        <f>SUM($B$82:N82)</f>
        <v>30050154.121928975</v>
      </c>
      <c r="O83" s="106">
        <f>SUM($B$82:O82)</f>
        <v>34500782.566707537</v>
      </c>
      <c r="P83" s="106">
        <f>SUM($B$82:P82)</f>
        <v>39393566.048492491</v>
      </c>
      <c r="Q83" s="106">
        <f>SUM($B$82:Q82)</f>
        <v>44773082.90909107</v>
      </c>
      <c r="R83" s="106">
        <f>SUM($B$82:R82)</f>
        <v>50688461.249282755</v>
      </c>
      <c r="S83" s="106">
        <f>SUM($B$82:S82)</f>
        <v>57193848.086850226</v>
      </c>
      <c r="T83" s="106">
        <f>SUM($B$82:T82)</f>
        <v>64348927.304717362</v>
      </c>
      <c r="U83" s="106">
        <f>SUM($B$82:U82)</f>
        <v>72219491.498104423</v>
      </c>
      <c r="V83" s="106">
        <f>SUM($B$82:V82)</f>
        <v>80878073.367520332</v>
      </c>
      <c r="W83" s="106">
        <f>SUM($B$82:W82)</f>
        <v>90404642.899204493</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1405429.9270873019</v>
      </c>
      <c r="E85" s="106">
        <f t="shared" si="26"/>
        <v>1361316.8569868756</v>
      </c>
      <c r="F85" s="106">
        <f t="shared" si="26"/>
        <v>1322671.1834492192</v>
      </c>
      <c r="G85" s="106">
        <f t="shared" si="26"/>
        <v>1285299.0364810971</v>
      </c>
      <c r="H85" s="106">
        <f t="shared" si="26"/>
        <v>1249152.0928204341</v>
      </c>
      <c r="I85" s="106">
        <f t="shared" si="26"/>
        <v>1214184.1348673697</v>
      </c>
      <c r="J85" s="106">
        <f t="shared" si="26"/>
        <v>1180350.9417858995</v>
      </c>
      <c r="K85" s="106">
        <f t="shared" si="26"/>
        <v>1147610.1876562147</v>
      </c>
      <c r="L85" s="106">
        <f t="shared" si="26"/>
        <v>1115921.3461032461</v>
      </c>
      <c r="M85" s="106">
        <f t="shared" si="26"/>
        <v>1085245.6008820608</v>
      </c>
      <c r="N85" s="106">
        <f t="shared" si="26"/>
        <v>1055545.7619501324</v>
      </c>
      <c r="O85" s="106">
        <f t="shared" si="26"/>
        <v>1026786.1866007244</v>
      </c>
      <c r="P85" s="106">
        <f t="shared" si="26"/>
        <v>998932.70527128701</v>
      </c>
      <c r="Q85" s="106">
        <f t="shared" si="26"/>
        <v>971952.55167630524</v>
      </c>
      <c r="R85" s="106">
        <f t="shared" si="26"/>
        <v>945814.29694595933</v>
      </c>
      <c r="S85" s="106">
        <f t="shared" si="26"/>
        <v>920487.78748061229</v>
      </c>
      <c r="T85" s="106">
        <f t="shared" si="26"/>
        <v>895944.08625687461</v>
      </c>
      <c r="U85" s="106">
        <f t="shared" si="26"/>
        <v>872155.41734418191</v>
      </c>
      <c r="V85" s="106">
        <f t="shared" si="26"/>
        <v>849095.11341163272</v>
      </c>
      <c r="W85" s="106">
        <f t="shared" si="26"/>
        <v>826737.56602363952</v>
      </c>
    </row>
    <row r="86" spans="1:23" ht="21.75" customHeight="1" x14ac:dyDescent="0.25">
      <c r="A86" s="110" t="s">
        <v>252</v>
      </c>
      <c r="B86" s="106">
        <f>SUM(B85)</f>
        <v>0</v>
      </c>
      <c r="C86" s="106">
        <f t="shared" ref="C86:W86" si="27">C85+B86</f>
        <v>977375.2548747079</v>
      </c>
      <c r="D86" s="106">
        <f t="shared" si="27"/>
        <v>2382805.1819620095</v>
      </c>
      <c r="E86" s="106">
        <f t="shared" si="27"/>
        <v>3744122.0389488852</v>
      </c>
      <c r="F86" s="106">
        <f t="shared" si="27"/>
        <v>5066793.2223981041</v>
      </c>
      <c r="G86" s="106">
        <f t="shared" si="27"/>
        <v>6352092.2588792015</v>
      </c>
      <c r="H86" s="106">
        <f t="shared" si="27"/>
        <v>7601244.3516996354</v>
      </c>
      <c r="I86" s="106">
        <f t="shared" si="27"/>
        <v>8815428.4865670055</v>
      </c>
      <c r="J86" s="106">
        <f t="shared" si="27"/>
        <v>9995779.4283529054</v>
      </c>
      <c r="K86" s="106">
        <f t="shared" si="27"/>
        <v>11143389.61600912</v>
      </c>
      <c r="L86" s="106">
        <f t="shared" si="27"/>
        <v>12259310.962112365</v>
      </c>
      <c r="M86" s="106">
        <f t="shared" si="27"/>
        <v>13344556.562994426</v>
      </c>
      <c r="N86" s="106">
        <f t="shared" si="27"/>
        <v>14400102.324944559</v>
      </c>
      <c r="O86" s="106">
        <f t="shared" si="27"/>
        <v>15426888.511545284</v>
      </c>
      <c r="P86" s="106">
        <f t="shared" si="27"/>
        <v>16425821.216816571</v>
      </c>
      <c r="Q86" s="106">
        <f t="shared" si="27"/>
        <v>17397773.768492877</v>
      </c>
      <c r="R86" s="106">
        <f t="shared" si="27"/>
        <v>18343588.065438837</v>
      </c>
      <c r="S86" s="106">
        <f t="shared" si="27"/>
        <v>19264075.852919448</v>
      </c>
      <c r="T86" s="106">
        <f t="shared" si="27"/>
        <v>20160019.939176321</v>
      </c>
      <c r="U86" s="106">
        <f t="shared" si="27"/>
        <v>21032175.356520504</v>
      </c>
      <c r="V86" s="106">
        <f t="shared" si="27"/>
        <v>21881270.469932135</v>
      </c>
      <c r="W86" s="106">
        <f t="shared" si="27"/>
        <v>22708008.035955776</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O_Ч2_7</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ТП№31 (замена силового трансформатора ТМ-250 кВА на ТМГ-250 кВА), г. Чернушка, ул. Пушкина</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45457</v>
      </c>
      <c r="D32" s="145">
        <v>45457</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45487</v>
      </c>
      <c r="D35" s="145">
        <v>45487</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45517</v>
      </c>
      <c r="D37" s="145">
        <v>45517</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45547</v>
      </c>
      <c r="D39" s="145">
        <v>45547</v>
      </c>
      <c r="E39" s="145" t="s">
        <v>84</v>
      </c>
      <c r="F39" s="145" t="s">
        <v>84</v>
      </c>
      <c r="G39" s="146"/>
      <c r="H39" s="146"/>
      <c r="I39" s="146" t="s">
        <v>259</v>
      </c>
      <c r="J39" s="146" t="s">
        <v>259</v>
      </c>
    </row>
    <row r="40" spans="1:10" s="4" customFormat="1" x14ac:dyDescent="0.25">
      <c r="A40" s="139" t="s">
        <v>304</v>
      </c>
      <c r="B40" s="148" t="s">
        <v>305</v>
      </c>
      <c r="C40" s="145">
        <v>45557</v>
      </c>
      <c r="D40" s="145">
        <v>45557</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45587</v>
      </c>
      <c r="D42" s="145">
        <v>45587</v>
      </c>
      <c r="E42" s="145" t="s">
        <v>84</v>
      </c>
      <c r="F42" s="145" t="s">
        <v>84</v>
      </c>
      <c r="G42" s="146"/>
      <c r="H42" s="146"/>
      <c r="I42" s="146" t="s">
        <v>259</v>
      </c>
      <c r="J42" s="146" t="s">
        <v>259</v>
      </c>
    </row>
    <row r="43" spans="1:10" s="4" customFormat="1" x14ac:dyDescent="0.25">
      <c r="A43" s="139" t="s">
        <v>309</v>
      </c>
      <c r="B43" s="148" t="s">
        <v>310</v>
      </c>
      <c r="C43" s="145">
        <v>45587</v>
      </c>
      <c r="D43" s="145">
        <v>45587</v>
      </c>
      <c r="E43" s="145" t="s">
        <v>84</v>
      </c>
      <c r="F43" s="145" t="s">
        <v>84</v>
      </c>
      <c r="G43" s="146"/>
      <c r="H43" s="146"/>
      <c r="I43" s="146" t="s">
        <v>259</v>
      </c>
      <c r="J43" s="146" t="s">
        <v>259</v>
      </c>
    </row>
    <row r="44" spans="1:10" s="4" customFormat="1" x14ac:dyDescent="0.25">
      <c r="A44" s="139" t="s">
        <v>311</v>
      </c>
      <c r="B44" s="148" t="s">
        <v>312</v>
      </c>
      <c r="C44" s="145">
        <v>45597</v>
      </c>
      <c r="D44" s="145">
        <v>45597</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45627</v>
      </c>
      <c r="D47" s="145">
        <v>45627</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45641</v>
      </c>
      <c r="D49" s="145">
        <v>45641</v>
      </c>
      <c r="E49" s="145" t="s">
        <v>84</v>
      </c>
      <c r="F49" s="145" t="s">
        <v>84</v>
      </c>
      <c r="G49" s="146"/>
      <c r="H49" s="146"/>
      <c r="I49" s="146" t="s">
        <v>259</v>
      </c>
      <c r="J49" s="146" t="s">
        <v>259</v>
      </c>
    </row>
    <row r="50" spans="1:10" s="4" customFormat="1" ht="78.75" x14ac:dyDescent="0.25">
      <c r="A50" s="139" t="s">
        <v>322</v>
      </c>
      <c r="B50" s="148" t="s">
        <v>323</v>
      </c>
      <c r="C50" s="145">
        <v>45641</v>
      </c>
      <c r="D50" s="145">
        <v>45641</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45641</v>
      </c>
      <c r="D52" s="145">
        <v>45641</v>
      </c>
      <c r="E52" s="145" t="s">
        <v>84</v>
      </c>
      <c r="F52" s="145" t="s">
        <v>84</v>
      </c>
      <c r="G52" s="146"/>
      <c r="H52" s="146"/>
      <c r="I52" s="146" t="s">
        <v>259</v>
      </c>
      <c r="J52" s="146" t="s">
        <v>259</v>
      </c>
    </row>
    <row r="53" spans="1:10" s="4" customFormat="1" ht="31.5" x14ac:dyDescent="0.25">
      <c r="A53" s="139" t="s">
        <v>328</v>
      </c>
      <c r="B53" s="149" t="s">
        <v>329</v>
      </c>
      <c r="C53" s="145">
        <v>45641</v>
      </c>
      <c r="D53" s="145">
        <v>45641</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2024-10-29T06:48:19Z</dcterms:created>
  <dcterms:modified xsi:type="dcterms:W3CDTF">2025-05-08T09:19:18Z</dcterms:modified>
</cp:coreProperties>
</file>