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Desktop\паспорта\"/>
    </mc:Choice>
  </mc:AlternateContent>
  <xr:revisionPtr revIDLastSave="0" documentId="13_ncr:1_{DFD1CFE5-5F42-4684-8746-FA67DAB66EEE}" xr6:coauthVersionLast="47" xr6:coauthVersionMax="47" xr10:uidLastSave="{00000000-0000-0000-0000-000000000000}"/>
  <bookViews>
    <workbookView xWindow="-120" yWindow="-120" windowWidth="29040" windowHeight="15720" activeTab="4"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5" l="1"/>
  <c r="B1" i="12"/>
  <c r="B2" i="12"/>
  <c r="B3" i="12"/>
  <c r="A5" i="12"/>
  <c r="A9" i="12"/>
  <c r="A12" i="12"/>
  <c r="A15" i="12"/>
  <c r="AX1" i="11"/>
  <c r="AX2" i="11"/>
  <c r="AX3" i="11"/>
  <c r="A5" i="11"/>
  <c r="A9" i="11"/>
  <c r="A12" i="11"/>
  <c r="A15"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0" i="8" s="1"/>
  <c r="B59" i="8"/>
  <c r="B62" i="8"/>
  <c r="B63" i="8"/>
  <c r="C47" i="8"/>
  <c r="C60" i="8" s="1"/>
  <c r="C59" i="8"/>
  <c r="C63"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65" i="8"/>
  <c r="D75" i="8" s="1"/>
  <c r="D68" i="8"/>
  <c r="D76" i="8"/>
  <c r="D81" i="8"/>
  <c r="E65" i="8"/>
  <c r="E75" i="8" s="1"/>
  <c r="E68" i="8"/>
  <c r="E76" i="8" s="1"/>
  <c r="E81" i="8"/>
  <c r="F65" i="8"/>
  <c r="F75" i="8" s="1"/>
  <c r="F68" i="8"/>
  <c r="F76" i="8" s="1"/>
  <c r="F81" i="8"/>
  <c r="G65" i="8"/>
  <c r="G75" i="8"/>
  <c r="G68" i="8"/>
  <c r="G76" i="8"/>
  <c r="G81" i="8"/>
  <c r="H65" i="8"/>
  <c r="H75" i="8" s="1"/>
  <c r="H68" i="8"/>
  <c r="H76" i="8"/>
  <c r="H81" i="8"/>
  <c r="I65" i="8"/>
  <c r="I75" i="8" s="1"/>
  <c r="I68" i="8"/>
  <c r="I76" i="8"/>
  <c r="I81" i="8"/>
  <c r="J65" i="8"/>
  <c r="J68" i="8"/>
  <c r="J76" i="8" s="1"/>
  <c r="J81" i="8"/>
  <c r="K65" i="8"/>
  <c r="K75" i="8"/>
  <c r="K68" i="8"/>
  <c r="K76" i="8"/>
  <c r="K81" i="8"/>
  <c r="L65" i="8"/>
  <c r="L75" i="8" s="1"/>
  <c r="L68" i="8"/>
  <c r="L76" i="8"/>
  <c r="L81" i="8"/>
  <c r="M65" i="8"/>
  <c r="M75" i="8" s="1"/>
  <c r="M68" i="8"/>
  <c r="M76" i="8"/>
  <c r="M81" i="8"/>
  <c r="N65" i="8"/>
  <c r="N75" i="8"/>
  <c r="N68" i="8"/>
  <c r="N76" i="8" s="1"/>
  <c r="N81" i="8"/>
  <c r="O65" i="8"/>
  <c r="O75" i="8" s="1"/>
  <c r="O68" i="8"/>
  <c r="O76" i="8"/>
  <c r="O81" i="8"/>
  <c r="P65" i="8"/>
  <c r="P75" i="8" s="1"/>
  <c r="P68" i="8"/>
  <c r="P76" i="8" s="1"/>
  <c r="P81" i="8"/>
  <c r="Q65" i="8"/>
  <c r="Q75" i="8" s="1"/>
  <c r="Q68" i="8"/>
  <c r="Q76" i="8"/>
  <c r="Q81" i="8"/>
  <c r="R65" i="8"/>
  <c r="R75" i="8" s="1"/>
  <c r="R68" i="8"/>
  <c r="R76" i="8" s="1"/>
  <c r="R81" i="8"/>
  <c r="S63" i="8"/>
  <c r="S65" i="8"/>
  <c r="S75" i="8" s="1"/>
  <c r="S68" i="8"/>
  <c r="S76" i="8"/>
  <c r="S81" i="8"/>
  <c r="T63" i="8"/>
  <c r="T65" i="8"/>
  <c r="T75" i="8" s="1"/>
  <c r="T68" i="8"/>
  <c r="T76" i="8" s="1"/>
  <c r="T81" i="8"/>
  <c r="U63" i="8"/>
  <c r="U65" i="8"/>
  <c r="U75" i="8" s="1"/>
  <c r="U68" i="8"/>
  <c r="U76" i="8"/>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D72" i="8"/>
  <c r="E72" i="8"/>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A1" i="4"/>
  <c r="AA2" i="4"/>
  <c r="AA3" i="4"/>
  <c r="A5" i="4"/>
  <c r="A9" i="4"/>
  <c r="A12" i="4"/>
  <c r="A15" i="4"/>
  <c r="T2" i="3"/>
  <c r="T3" i="3"/>
  <c r="T4" i="3"/>
  <c r="A6" i="3"/>
  <c r="A10" i="3"/>
  <c r="A13" i="3"/>
  <c r="A16" i="3"/>
  <c r="S1" i="2"/>
  <c r="S2" i="2"/>
  <c r="S3" i="2"/>
  <c r="A4" i="2"/>
  <c r="A8" i="2"/>
  <c r="A11" i="2"/>
  <c r="A14" i="2"/>
  <c r="E47" i="8" l="1"/>
  <c r="C62" i="8"/>
  <c r="F66" i="8"/>
  <c r="G66" i="8" s="1"/>
  <c r="H66" i="8" s="1"/>
  <c r="I66" i="8" s="1"/>
  <c r="J66" i="8" s="1"/>
  <c r="K66" i="8" s="1"/>
  <c r="L66" i="8" s="1"/>
  <c r="M66" i="8" s="1"/>
  <c r="N66" i="8" s="1"/>
  <c r="O66" i="8" s="1"/>
  <c r="P66" i="8" s="1"/>
  <c r="Q66" i="8" s="1"/>
  <c r="R66" i="8" s="1"/>
  <c r="S66" i="8" s="1"/>
  <c r="T66" i="8" s="1"/>
  <c r="U66" i="8" s="1"/>
  <c r="V66" i="8" s="1"/>
  <c r="W66" i="8" s="1"/>
  <c r="C61" i="8"/>
  <c r="C58" i="8" s="1"/>
  <c r="C48" i="8"/>
  <c r="C57" i="8" s="1"/>
  <c r="D62" i="8"/>
  <c r="D58" i="8" s="1"/>
  <c r="D78" i="8" s="1"/>
  <c r="D48" i="8"/>
  <c r="D57" i="8" s="1"/>
  <c r="D79" i="8" s="1"/>
  <c r="D61" i="8"/>
  <c r="D60" i="8"/>
  <c r="J75" i="8"/>
  <c r="B79" i="8"/>
  <c r="E61" i="8"/>
  <c r="E60" i="8"/>
  <c r="B61" i="8"/>
  <c r="C78" i="8" l="1"/>
  <c r="C64" i="8"/>
  <c r="C67" i="8" s="1"/>
  <c r="C69" i="8" s="1"/>
  <c r="C79" i="8"/>
  <c r="D64" i="8"/>
  <c r="D67" i="8" s="1"/>
  <c r="E48" i="8"/>
  <c r="E57" i="8" s="1"/>
  <c r="E79" i="8" s="1"/>
  <c r="E62" i="8"/>
  <c r="E59" i="8"/>
  <c r="E58" i="8" s="1"/>
  <c r="E78" i="8" s="1"/>
  <c r="F47" i="8"/>
  <c r="F62" i="8" s="1"/>
  <c r="D74" i="8"/>
  <c r="D69" i="8"/>
  <c r="C74" i="8"/>
  <c r="B58" i="8"/>
  <c r="F59" i="8" l="1"/>
  <c r="F61" i="8"/>
  <c r="E64" i="8"/>
  <c r="E67" i="8" s="1"/>
  <c r="G47" i="8"/>
  <c r="G59" i="8" s="1"/>
  <c r="F48" i="8"/>
  <c r="F57" i="8" s="1"/>
  <c r="F60" i="8"/>
  <c r="F58" i="8" s="1"/>
  <c r="F78" i="8" s="1"/>
  <c r="B78" i="8"/>
  <c r="B64" i="8"/>
  <c r="B67" i="8" s="1"/>
  <c r="E74" i="8"/>
  <c r="E69" i="8"/>
  <c r="C70" i="8"/>
  <c r="C71" i="8" s="1"/>
  <c r="D70" i="8"/>
  <c r="D71" i="8" s="1"/>
  <c r="G62" i="8"/>
  <c r="G48" i="8"/>
  <c r="G57" i="8" s="1"/>
  <c r="G60" i="8"/>
  <c r="F64" i="8" l="1"/>
  <c r="F67" i="8" s="1"/>
  <c r="H47" i="8"/>
  <c r="H60" i="8" s="1"/>
  <c r="G61" i="8"/>
  <c r="F79" i="8"/>
  <c r="B69" i="8"/>
  <c r="B74" i="8"/>
  <c r="F74" i="8"/>
  <c r="F69" i="8"/>
  <c r="H48" i="8"/>
  <c r="H57" i="8" s="1"/>
  <c r="H62" i="8"/>
  <c r="H59" i="8"/>
  <c r="I47" i="8"/>
  <c r="H61" i="8"/>
  <c r="E70" i="8"/>
  <c r="E71" i="8" s="1"/>
  <c r="G79" i="8"/>
  <c r="G58" i="8"/>
  <c r="G64" i="8" s="1"/>
  <c r="G67" i="8" s="1"/>
  <c r="G74" i="8" l="1"/>
  <c r="G69" i="8"/>
  <c r="I61" i="8"/>
  <c r="J47" i="8"/>
  <c r="I59" i="8"/>
  <c r="I60" i="8"/>
  <c r="I62" i="8"/>
  <c r="I48" i="8"/>
  <c r="I57" i="8" s="1"/>
  <c r="G78" i="8"/>
  <c r="H58" i="8"/>
  <c r="B70" i="8"/>
  <c r="B71" i="8"/>
  <c r="H79" i="8"/>
  <c r="F70" i="8"/>
  <c r="F71" i="8"/>
  <c r="H78" i="8" l="1"/>
  <c r="B77" i="8"/>
  <c r="B82" i="8" s="1"/>
  <c r="I58" i="8"/>
  <c r="G70" i="8"/>
  <c r="H64" i="8"/>
  <c r="H67" i="8" s="1"/>
  <c r="I64" i="8"/>
  <c r="I67" i="8" s="1"/>
  <c r="I79" i="8"/>
  <c r="I78" i="8"/>
  <c r="J62" i="8"/>
  <c r="J60" i="8"/>
  <c r="J48" i="8"/>
  <c r="J57" i="8" s="1"/>
  <c r="J61" i="8"/>
  <c r="K47" i="8"/>
  <c r="J59" i="8"/>
  <c r="J79" i="8" l="1"/>
  <c r="G71" i="8"/>
  <c r="J58" i="8"/>
  <c r="J64" i="8" s="1"/>
  <c r="J67" i="8" s="1"/>
  <c r="I74" i="8"/>
  <c r="I69" i="8"/>
  <c r="C77" i="8"/>
  <c r="C82" i="8" s="1"/>
  <c r="C85" i="8" s="1"/>
  <c r="K59" i="8"/>
  <c r="K61" i="8"/>
  <c r="L47" i="8"/>
  <c r="K62" i="8"/>
  <c r="K48" i="8"/>
  <c r="K57" i="8" s="1"/>
  <c r="K60" i="8"/>
  <c r="H74" i="8"/>
  <c r="H69" i="8"/>
  <c r="B83" i="8"/>
  <c r="C87" i="8"/>
  <c r="B87" i="8"/>
  <c r="J78" i="8" l="1"/>
  <c r="C83" i="8"/>
  <c r="C88" i="8" s="1"/>
  <c r="J74" i="8"/>
  <c r="J69" i="8"/>
  <c r="H70" i="8"/>
  <c r="H71" i="8"/>
  <c r="L60" i="8"/>
  <c r="L62" i="8"/>
  <c r="L59" i="8"/>
  <c r="L48" i="8"/>
  <c r="L57" i="8" s="1"/>
  <c r="L61" i="8"/>
  <c r="M47" i="8"/>
  <c r="I70" i="8"/>
  <c r="I71" i="8" s="1"/>
  <c r="D77" i="8"/>
  <c r="B88" i="8"/>
  <c r="B85" i="8"/>
  <c r="B86" i="8" s="1"/>
  <c r="K79" i="8"/>
  <c r="K58" i="8"/>
  <c r="K64" i="8" s="1"/>
  <c r="K67" i="8" s="1"/>
  <c r="K74" i="8" l="1"/>
  <c r="K69" i="8"/>
  <c r="D82" i="8"/>
  <c r="M61" i="8"/>
  <c r="N47" i="8"/>
  <c r="M59" i="8"/>
  <c r="M60" i="8"/>
  <c r="M62" i="8"/>
  <c r="M48" i="8"/>
  <c r="M57" i="8" s="1"/>
  <c r="K78" i="8"/>
  <c r="L79" i="8"/>
  <c r="L78" i="8"/>
  <c r="J70" i="8"/>
  <c r="J71" i="8"/>
  <c r="E77" i="8"/>
  <c r="E82" i="8" s="1"/>
  <c r="E85" i="8" s="1"/>
  <c r="C86" i="8"/>
  <c r="C89" i="8" s="1"/>
  <c r="L58" i="8"/>
  <c r="L64" i="8" s="1"/>
  <c r="L67" i="8" s="1"/>
  <c r="M58" i="8" l="1"/>
  <c r="L74" i="8"/>
  <c r="L69" i="8"/>
  <c r="D85" i="8"/>
  <c r="D86" i="8" s="1"/>
  <c r="D89" i="8" s="1"/>
  <c r="E83" i="8"/>
  <c r="D87" i="8"/>
  <c r="D83" i="8"/>
  <c r="D88" i="8" s="1"/>
  <c r="E87" i="8"/>
  <c r="M64" i="8"/>
  <c r="M67" i="8" s="1"/>
  <c r="M78" i="8"/>
  <c r="M79" i="8"/>
  <c r="N62" i="8"/>
  <c r="N60" i="8"/>
  <c r="N48" i="8"/>
  <c r="N57" i="8" s="1"/>
  <c r="N61" i="8"/>
  <c r="O47" i="8"/>
  <c r="N59" i="8"/>
  <c r="B89" i="8"/>
  <c r="F77" i="8"/>
  <c r="F82" i="8" s="1"/>
  <c r="F85" i="8" s="1"/>
  <c r="K70" i="8"/>
  <c r="E86" i="8" l="1"/>
  <c r="E89" i="8" s="1"/>
  <c r="N79" i="8"/>
  <c r="F83" i="8"/>
  <c r="F88" i="8" s="1"/>
  <c r="N58" i="8"/>
  <c r="N78" i="8" s="1"/>
  <c r="M74" i="8"/>
  <c r="M69" i="8"/>
  <c r="G77" i="8"/>
  <c r="G82" i="8" s="1"/>
  <c r="G85" i="8" s="1"/>
  <c r="K71" i="8"/>
  <c r="O59" i="8"/>
  <c r="O61" i="8"/>
  <c r="P47" i="8"/>
  <c r="O62" i="8"/>
  <c r="O48" i="8"/>
  <c r="O57" i="8" s="1"/>
  <c r="O60" i="8"/>
  <c r="F87" i="8"/>
  <c r="L70" i="8"/>
  <c r="E88" i="8"/>
  <c r="F86" i="8" l="1"/>
  <c r="F89" i="8" s="1"/>
  <c r="N64" i="8"/>
  <c r="N67" i="8" s="1"/>
  <c r="G87" i="8"/>
  <c r="O79" i="8"/>
  <c r="O58" i="8"/>
  <c r="O64" i="8" s="1"/>
  <c r="O67" i="8" s="1"/>
  <c r="L71" i="8"/>
  <c r="G83" i="8"/>
  <c r="G88" i="8" s="1"/>
  <c r="H77" i="8"/>
  <c r="P60" i="8"/>
  <c r="P62" i="8"/>
  <c r="P59" i="8"/>
  <c r="P48" i="8"/>
  <c r="P57" i="8" s="1"/>
  <c r="P61" i="8"/>
  <c r="Q47" i="8"/>
  <c r="M70" i="8"/>
  <c r="O78" i="8" l="1"/>
  <c r="G86" i="8"/>
  <c r="G89" i="8" s="1"/>
  <c r="O74" i="8"/>
  <c r="O69" i="8"/>
  <c r="M71" i="8"/>
  <c r="P58" i="8"/>
  <c r="P64" i="8" s="1"/>
  <c r="P67" i="8" s="1"/>
  <c r="Q61" i="8"/>
  <c r="R47" i="8"/>
  <c r="Q59" i="8"/>
  <c r="Q60" i="8"/>
  <c r="Q62" i="8"/>
  <c r="Q48" i="8"/>
  <c r="Q57" i="8" s="1"/>
  <c r="P79" i="8"/>
  <c r="H82" i="8"/>
  <c r="I77" i="8"/>
  <c r="N74" i="8"/>
  <c r="N69" i="8"/>
  <c r="P78" i="8" l="1"/>
  <c r="Q79" i="8"/>
  <c r="R62" i="8"/>
  <c r="R60" i="8"/>
  <c r="R61" i="8"/>
  <c r="R59" i="8"/>
  <c r="R48" i="8"/>
  <c r="R57" i="8" s="1"/>
  <c r="S47" i="8"/>
  <c r="H85" i="8"/>
  <c r="H86" i="8" s="1"/>
  <c r="H89" i="8" s="1"/>
  <c r="H87" i="8"/>
  <c r="H83" i="8"/>
  <c r="H88" i="8" s="1"/>
  <c r="N70" i="8"/>
  <c r="O70" i="8"/>
  <c r="I82" i="8"/>
  <c r="I85" i="8" s="1"/>
  <c r="I86" i="8" s="1"/>
  <c r="I89" i="8" s="1"/>
  <c r="J77" i="8"/>
  <c r="P74" i="8"/>
  <c r="P69" i="8"/>
  <c r="Q58" i="8"/>
  <c r="Q78" i="8" s="1"/>
  <c r="I87" i="8" l="1"/>
  <c r="R79" i="8"/>
  <c r="N71" i="8"/>
  <c r="R58" i="8"/>
  <c r="B26" i="8" s="1"/>
  <c r="Q64" i="8"/>
  <c r="Q67" i="8" s="1"/>
  <c r="B32" i="8"/>
  <c r="J82" i="8"/>
  <c r="K77" i="8"/>
  <c r="P70" i="8"/>
  <c r="P71" i="8"/>
  <c r="O71" i="8"/>
  <c r="I83" i="8"/>
  <c r="I88" i="8" s="1"/>
  <c r="S59" i="8"/>
  <c r="S48" i="8"/>
  <c r="S57" i="8" s="1"/>
  <c r="S61" i="8"/>
  <c r="S62" i="8"/>
  <c r="S60" i="8"/>
  <c r="T47" i="8"/>
  <c r="B29" i="8"/>
  <c r="R78" i="8" l="1"/>
  <c r="R64" i="8"/>
  <c r="R67" i="8" s="1"/>
  <c r="K82" i="8"/>
  <c r="L77" i="8"/>
  <c r="L82" i="8" s="1"/>
  <c r="S58" i="8"/>
  <c r="S64" i="8" s="1"/>
  <c r="S67" i="8" s="1"/>
  <c r="J85" i="8"/>
  <c r="J86" i="8" s="1"/>
  <c r="J89" i="8" s="1"/>
  <c r="J83" i="8"/>
  <c r="J88" i="8" s="1"/>
  <c r="J87" i="8"/>
  <c r="Q74" i="8"/>
  <c r="Q69" i="8"/>
  <c r="R74" i="8"/>
  <c r="R69" i="8"/>
  <c r="T59" i="8"/>
  <c r="T48" i="8"/>
  <c r="T57" i="8" s="1"/>
  <c r="T61" i="8"/>
  <c r="T62" i="8"/>
  <c r="T60" i="8"/>
  <c r="U47" i="8"/>
  <c r="S79" i="8"/>
  <c r="M77" i="8"/>
  <c r="M82" i="8" s="1"/>
  <c r="S78" i="8" l="1"/>
  <c r="S69" i="8"/>
  <c r="S74" i="8"/>
  <c r="T58" i="8"/>
  <c r="T64" i="8" s="1"/>
  <c r="T67" i="8" s="1"/>
  <c r="L85" i="8"/>
  <c r="L87" i="8"/>
  <c r="L83" i="8"/>
  <c r="M85" i="8"/>
  <c r="M87" i="8"/>
  <c r="M83" i="8"/>
  <c r="U59" i="8"/>
  <c r="U48" i="8"/>
  <c r="U57" i="8" s="1"/>
  <c r="U61" i="8"/>
  <c r="U62" i="8"/>
  <c r="U60" i="8"/>
  <c r="V47" i="8"/>
  <c r="T79" i="8"/>
  <c r="R70" i="8"/>
  <c r="R71" i="8"/>
  <c r="N77" i="8"/>
  <c r="N82" i="8" s="1"/>
  <c r="Q70" i="8"/>
  <c r="Q71" i="8"/>
  <c r="K85" i="8"/>
  <c r="K86" i="8" s="1"/>
  <c r="K89" i="8" s="1"/>
  <c r="K83" i="8"/>
  <c r="K88" i="8" s="1"/>
  <c r="K87" i="8"/>
  <c r="T78" i="8" l="1"/>
  <c r="M88" i="8"/>
  <c r="L86" i="8"/>
  <c r="L89" i="8" s="1"/>
  <c r="V59" i="8"/>
  <c r="V48" i="8"/>
  <c r="V57" i="8" s="1"/>
  <c r="V61" i="8"/>
  <c r="V62" i="8"/>
  <c r="V60" i="8"/>
  <c r="W47" i="8"/>
  <c r="U79" i="8"/>
  <c r="M86" i="8"/>
  <c r="M89" i="8" s="1"/>
  <c r="O77" i="8"/>
  <c r="O82" i="8" s="1"/>
  <c r="U58" i="8"/>
  <c r="U64" i="8" s="1"/>
  <c r="U67" i="8" s="1"/>
  <c r="L88" i="8"/>
  <c r="N85" i="8"/>
  <c r="N83" i="8"/>
  <c r="N88" i="8" s="1"/>
  <c r="N87" i="8"/>
  <c r="T74" i="8"/>
  <c r="T69" i="8"/>
  <c r="S70" i="8"/>
  <c r="P77" i="8" l="1"/>
  <c r="P82" i="8" s="1"/>
  <c r="U69" i="8"/>
  <c r="U74" i="8"/>
  <c r="W59" i="8"/>
  <c r="W48" i="8"/>
  <c r="W57" i="8" s="1"/>
  <c r="W61" i="8"/>
  <c r="W62" i="8"/>
  <c r="W60" i="8"/>
  <c r="U78" i="8"/>
  <c r="V58" i="8"/>
  <c r="V79" i="8"/>
  <c r="V64" i="8"/>
  <c r="V67" i="8" s="1"/>
  <c r="V78" i="8"/>
  <c r="P85" i="8"/>
  <c r="P87" i="8"/>
  <c r="P83" i="8"/>
  <c r="T70" i="8"/>
  <c r="T71" i="8" s="1"/>
  <c r="N86" i="8"/>
  <c r="N89" i="8" s="1"/>
  <c r="Q77" i="8"/>
  <c r="Q82" i="8" s="1"/>
  <c r="S71" i="8"/>
  <c r="O85" i="8"/>
  <c r="O86" i="8" s="1"/>
  <c r="O89" i="8" s="1"/>
  <c r="O87" i="8"/>
  <c r="O83" i="8"/>
  <c r="O88" i="8" s="1"/>
  <c r="P88" i="8" l="1"/>
  <c r="Q85" i="8"/>
  <c r="Q83" i="8"/>
  <c r="Q88" i="8" s="1"/>
  <c r="Q87" i="8"/>
  <c r="V74" i="8"/>
  <c r="V69" i="8"/>
  <c r="W79" i="8"/>
  <c r="W64" i="8"/>
  <c r="W67" i="8" s="1"/>
  <c r="W78" i="8"/>
  <c r="W58" i="8"/>
  <c r="P86" i="8"/>
  <c r="P89" i="8" s="1"/>
  <c r="R77" i="8"/>
  <c r="R82" i="8" s="1"/>
  <c r="U70" i="8"/>
  <c r="U71" i="8" s="1"/>
  <c r="S77" i="8" l="1"/>
  <c r="S82" i="8" s="1"/>
  <c r="S85" i="8"/>
  <c r="S87" i="8"/>
  <c r="S83" i="8"/>
  <c r="W69" i="8"/>
  <c r="W74" i="8"/>
  <c r="T77" i="8"/>
  <c r="T82" i="8" s="1"/>
  <c r="R85" i="8"/>
  <c r="R87" i="8"/>
  <c r="R83" i="8"/>
  <c r="R88" i="8" s="1"/>
  <c r="V70" i="8"/>
  <c r="Q86" i="8"/>
  <c r="Q89" i="8" s="1"/>
  <c r="U77" i="8" l="1"/>
  <c r="U82" i="8" s="1"/>
  <c r="V77" i="8"/>
  <c r="V82" i="8" s="1"/>
  <c r="V85" i="8" s="1"/>
  <c r="V87" i="8"/>
  <c r="U85" i="8"/>
  <c r="U83" i="8"/>
  <c r="U87" i="8"/>
  <c r="W70" i="8"/>
  <c r="S88" i="8"/>
  <c r="T85" i="8"/>
  <c r="T87" i="8"/>
  <c r="T83" i="8"/>
  <c r="T88" i="8" s="1"/>
  <c r="V71" i="8"/>
  <c r="R86" i="8"/>
  <c r="S86" i="8" s="1"/>
  <c r="S89" i="8" s="1"/>
  <c r="V83" i="8" l="1"/>
  <c r="V88" i="8" s="1"/>
  <c r="W77" i="8"/>
  <c r="W82" i="8" s="1"/>
  <c r="W85" i="8" s="1"/>
  <c r="W87" i="8"/>
  <c r="W83" i="8"/>
  <c r="W88" i="8" s="1"/>
  <c r="G26" i="8" s="1"/>
  <c r="W71" i="8"/>
  <c r="G28" i="8"/>
  <c r="R89" i="8"/>
  <c r="T86" i="8"/>
  <c r="T89" i="8" s="1"/>
  <c r="U88" i="8"/>
  <c r="U86" i="8" l="1"/>
  <c r="U89" i="8" l="1"/>
  <c r="V86" i="8"/>
  <c r="V89" i="8" l="1"/>
  <c r="W86" i="8"/>
  <c r="W89" i="8" s="1"/>
  <c r="G27" i="8" s="1"/>
</calcChain>
</file>

<file path=xl/sharedStrings.xml><?xml version="1.0" encoding="utf-8"?>
<sst xmlns="http://schemas.openxmlformats.org/spreadsheetml/2006/main" count="1102" uniqueCount="558">
  <si>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</si>
  <si>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</si>
  <si>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</si>
  <si>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</si>
  <si>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</si>
  <si>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</si>
  <si>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</si>
  <si>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</si>
  <si>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</si>
  <si>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</si>
  <si>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</si>
  <si>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</si>
  <si>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</si>
  <si>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</si>
  <si>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</si>
  <si>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</si>
  <si>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</si>
  <si>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</si>
  <si>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</si>
  <si>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</si>
  <si>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</si>
  <si>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</si>
  <si>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</si>
  <si>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</si>
  <si>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</si>
  <si>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</si>
  <si>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</si>
  <si>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</si>
  <si>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</si>
  <si>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</si>
  <si>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</si>
  <si>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</si>
  <si>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</si>
  <si>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</si>
  <si>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</si>
  <si>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</si>
  <si>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</si>
  <si>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</si>
  <si>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</si>
  <si>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</si>
  <si>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</si>
  <si>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</si>
  <si>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</si>
  <si>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</si>
  <si>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</si>
  <si>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</si>
  <si>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</si>
  <si>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</si>
  <si>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</si>
  <si>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</si>
  <si>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</si>
  <si>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</si>
  <si>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</si>
  <si>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</si>
  <si>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</si>
  <si>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</si>
  <si>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</si>
  <si>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</si>
  <si>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</si>
  <si>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</si>
  <si>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</si>
  <si>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</si>
  <si>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</si>
  <si>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</si>
  <si>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</si>
  <si>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</si>
  <si>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</si>
  <si>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</si>
  <si>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</si>
  <si>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</si>
  <si>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</si>
  <si>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</si>
  <si>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</si>
  <si>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</si>
  <si>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</si>
  <si>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</si>
  <si>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</si>
  <si>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</si>
  <si>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</si>
  <si>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</si>
  <si>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</si>
  <si>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</si>
  <si>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</si>
  <si>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</si>
  <si>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</si>
  <si>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</si>
  <si>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</si>
  <si>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</si>
  <si>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</si>
  <si>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</si>
  <si>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</si>
  <si>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</si>
  <si>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</si>
  <si>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</si>
  <si>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</si>
  <si>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</si>
  <si>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</si>
  <si>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</si>
  <si>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</si>
  <si>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</si>
  <si>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</si>
  <si>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</si>
  <si>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</si>
  <si>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</si>
  <si>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</si>
  <si>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</si>
  <si>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</si>
  <si>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</si>
  <si>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</si>
  <si>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</si>
  <si>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</si>
  <si>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</si>
  <si>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</si>
  <si>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</si>
  <si>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</si>
  <si>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</si>
  <si>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</si>
  <si>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</si>
  <si>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</si>
  <si>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</si>
  <si>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</si>
  <si>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</si>
  <si>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</si>
  <si>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</si>
  <si>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</si>
  <si>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</si>
  <si>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</si>
  <si>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</si>
  <si>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</si>
  <si>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</si>
  <si>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</si>
  <si>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</si>
  <si>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</si>
  <si>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</si>
  <si>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</si>
  <si>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</si>
  <si>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</si>
  <si>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</si>
  <si>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</si>
  <si>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</si>
  <si>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</si>
  <si>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</si>
  <si>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</si>
  <si>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</si>
  <si>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</si>
  <si>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</si>
  <si>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</si>
  <si>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</si>
  <si>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</si>
  <si>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</si>
  <si>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</si>
  <si>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</si>
  <si>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</si>
  <si>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</si>
  <si>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</si>
  <si>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</si>
  <si>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</si>
  <si>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</si>
  <si>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</si>
  <si>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</si>
  <si>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</si>
  <si>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</si>
  <si>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</si>
  <si>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</si>
  <si>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</si>
  <si>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</si>
  <si>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</si>
  <si>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</si>
  <si>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</si>
  <si>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</si>
  <si>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</si>
  <si>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</si>
  <si>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</si>
  <si>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</si>
  <si>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</si>
  <si>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</si>
  <si>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</si>
  <si>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</si>
  <si>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</si>
  <si>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</si>
  <si>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</si>
  <si>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</si>
  <si>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</si>
  <si>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</si>
  <si>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</si>
  <si>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</si>
  <si>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</si>
  <si>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</si>
  <si>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</si>
  <si>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</si>
  <si>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</si>
  <si>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</si>
  <si>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</si>
  <si>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</si>
  <si>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</si>
  <si>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</si>
  <si>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</si>
  <si>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</si>
  <si>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</si>
  <si>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</si>
  <si>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</si>
  <si>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</si>
  <si>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</si>
  <si>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</si>
  <si>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</si>
  <si>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</si>
  <si>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</si>
  <si>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</si>
  <si>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</si>
  <si>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</si>
  <si>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</si>
  <si>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</si>
  <si>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</si>
  <si>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</si>
  <si>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</si>
  <si>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</si>
  <si>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</si>
  <si>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</si>
  <si>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</si>
  <si>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</si>
  <si>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</si>
  <si>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</si>
  <si>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</si>
  <si>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</si>
  <si>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</si>
  <si>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</si>
  <si>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</si>
  <si>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</si>
  <si>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</si>
  <si>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</si>
  <si>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</si>
  <si>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</si>
  <si>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</si>
  <si>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</si>
  <si>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</si>
  <si>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</si>
  <si>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</si>
  <si>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</si>
  <si>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</si>
  <si>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</si>
  <si>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</si>
  <si>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</si>
  <si>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</si>
  <si>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</si>
  <si>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</si>
  <si>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</si>
  <si>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</si>
  <si>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</si>
  <si>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</si>
  <si>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</si>
  <si>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</si>
  <si>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</si>
  <si>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</si>
  <si>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</si>
  <si>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</si>
  <si>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</si>
  <si>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</si>
  <si>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</si>
  <si>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</si>
  <si>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</si>
  <si>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</si>
  <si>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</si>
  <si>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</si>
  <si>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</si>
  <si>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</si>
  <si>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</si>
  <si>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</si>
  <si>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</si>
  <si>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</si>
  <si>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</si>
  <si>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</si>
  <si>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</si>
  <si>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</si>
  <si>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</si>
  <si>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</si>
  <si>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</si>
  <si>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</si>
  <si>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</si>
  <si>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</si>
  <si>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</si>
  <si>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</si>
  <si>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</si>
  <si>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</si>
  <si>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</si>
  <si>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</si>
  <si>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</si>
  <si>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</si>
  <si>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</si>
  <si>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</si>
  <si>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</si>
  <si>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</si>
  <si>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</si>
  <si>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</si>
  <si>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</si>
  <si>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</si>
  <si>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</si>
  <si>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</si>
  <si>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</si>
  <si>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</si>
  <si>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</si>
  <si>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</si>
  <si>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</si>
  <si>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</si>
  <si>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</si>
  <si>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</si>
  <si>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</si>
  <si>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</si>
  <si>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</si>
  <si>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</si>
  <si>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</si>
  <si>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</si>
  <si>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</si>
  <si>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</si>
  <si>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</si>
  <si>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</si>
  <si>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</si>
  <si>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</si>
  <si>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</si>
  <si>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</si>
  <si>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</si>
  <si>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</si>
  <si>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</si>
  <si>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</si>
  <si>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</si>
  <si>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</si>
  <si>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</si>
  <si>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</si>
  <si>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</si>
  <si>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</si>
  <si>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</si>
  <si>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</si>
  <si>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</si>
  <si>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</si>
  <si>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</si>
  <si>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</si>
  <si>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</si>
  <si>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</si>
  <si>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</si>
  <si>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</si>
  <si>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</si>
  <si>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</si>
  <si>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</si>
  <si>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</si>
  <si>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</si>
  <si>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</si>
  <si>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</si>
  <si>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</si>
  <si>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</si>
  <si>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</si>
  <si>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</si>
  <si>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</si>
  <si>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</si>
  <si>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</si>
  <si>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</si>
  <si>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</si>
  <si>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</si>
  <si>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</si>
  <si>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</si>
  <si>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</si>
  <si>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</si>
  <si>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</si>
  <si>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</si>
  <si>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</si>
  <si>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</si>
  <si>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</si>
  <si>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</si>
  <si>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</si>
  <si>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</si>
  <si>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</si>
  <si>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</si>
  <si>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</si>
  <si>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</si>
  <si>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</si>
  <si>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</si>
  <si>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</si>
  <si>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</si>
  <si>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</si>
  <si>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</si>
  <si>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</si>
  <si>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</si>
  <si>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</si>
  <si>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</si>
  <si>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</si>
  <si>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</si>
  <si>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</si>
  <si>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</si>
  <si>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</si>
  <si>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</si>
  <si>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</si>
  <si>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</si>
  <si>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</si>
  <si>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</si>
  <si>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</si>
  <si>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</si>
  <si>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</si>
  <si>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</si>
  <si>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</si>
  <si>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</si>
  <si>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</si>
  <si>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</si>
  <si>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</si>
  <si>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</si>
  <si>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</si>
  <si>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</si>
  <si>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</si>
  <si>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</si>
  <si>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</si>
  <si>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</si>
  <si>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</si>
  <si>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</si>
  <si>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</si>
  <si>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</si>
  <si>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</si>
  <si>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</si>
  <si>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</si>
  <si>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</si>
  <si>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</si>
  <si>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</si>
  <si>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</si>
  <si>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</si>
  <si>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</si>
  <si>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</si>
  <si>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</si>
  <si>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</si>
  <si>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</si>
  <si>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</si>
  <si>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</si>
  <si>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</si>
  <si>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</si>
  <si>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</si>
  <si>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</si>
  <si>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</si>
  <si>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</si>
  <si>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</si>
  <si>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</si>
  <si>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</si>
  <si>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</si>
  <si>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</si>
  <si>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</si>
  <si>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</si>
  <si>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</si>
  <si>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</si>
  <si>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</si>
  <si>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</si>
  <si>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</si>
  <si>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</si>
  <si>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</si>
  <si>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</si>
  <si>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</si>
  <si>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</si>
  <si>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</si>
  <si>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</si>
  <si>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</si>
  <si>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</si>
  <si>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</si>
  <si>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</si>
  <si>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</si>
  <si>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</si>
  <si>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</si>
  <si>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</si>
  <si>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</si>
  <si>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</si>
  <si>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</si>
  <si>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</si>
  <si>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</si>
  <si>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</si>
  <si>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</si>
  <si>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</si>
  <si>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</si>
  <si>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</si>
  <si>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</si>
  <si>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</si>
  <si>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</si>
  <si>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</si>
  <si>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</si>
  <si>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</si>
  <si>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</si>
  <si>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</si>
  <si>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</si>
  <si>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</si>
  <si>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</si>
  <si>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</si>
  <si>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</si>
  <si>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</si>
  <si>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</si>
  <si>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</si>
  <si>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</si>
  <si>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</si>
  <si>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</si>
  <si>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</si>
  <si>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</si>
  <si>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</si>
  <si>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</si>
  <si>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</si>
  <si>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</si>
  <si>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</si>
  <si>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</si>
  <si>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</si>
  <si>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</si>
  <si>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</si>
  <si>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</si>
  <si>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</si>
  <si>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</si>
  <si>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</si>
  <si>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</si>
  <si>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</si>
  <si>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</si>
  <si>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</si>
  <si>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</si>
  <si>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</si>
  <si>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</si>
  <si>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</si>
  <si>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</si>
  <si>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</si>
  <si>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</si>
  <si>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</si>
  <si>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</si>
  <si>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</si>
  <si>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</si>
  <si>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</si>
  <si>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</si>
  <si>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АТО_O_Ч2_12 № 13 07.02.2024 ПО "ЧЭС" ПКГУП "КЭС"</t>
  </si>
  <si>
    <t>не требутся</t>
  </si>
  <si>
    <t>ПКГУП "КЭС"</t>
  </si>
  <si>
    <t>Модернизация</t>
  </si>
  <si>
    <t>закупка не проведена</t>
  </si>
  <si>
    <t>Модернизация ТП№147 (замена силового трансформатора ТМ-400 кВА на ТМГ-400 кВА) АВР, г. Чернушка, ул. Ленина</t>
  </si>
  <si>
    <t>Пермский край, Чернушинский городской округ</t>
  </si>
  <si>
    <t xml:space="preserve">МВ×А-0,4;т.у.-0; км ЛЭП-0; шт-0;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</si>
  <si>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</si>
  <si>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</si>
  <si>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</si>
  <si>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</si>
  <si>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</si>
  <si>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</si>
  <si>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</si>
  <si>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</si>
  <si>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</si>
  <si>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</si>
  <si>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</si>
  <si>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</si>
  <si>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</si>
  <si>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</si>
  <si>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</si>
  <si>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</si>
  <si>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</si>
  <si>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0,84 млн руб с НДС</t>
  </si>
  <si>
    <t>0,7млн руб без НДС</t>
  </si>
  <si>
    <t>Замена физически изношенного и морально устаревшего силового трансформатора, ремонт которого нецелесообразен. . Замена силового трансформатора 10 кВ 1989 года выпуска. Срок службы 35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26.01.2024 г в следствий межвиткового короткого замыкания (старение изоляции ) трансформатор ТМ-380 кВА 1985 г.в. вышел из строя (Акт ТН №1 от 27.01.2024 г.). 27.01.2024 г. взамен вышедшего из строя трансформатора ТМ-380 был временно установлен из обменного фонда трансформатор ТМ-400 кВА 1981 г.в.</t>
  </si>
  <si>
    <t>выделение этапов не предусматривается</t>
  </si>
  <si>
    <t>Акт технического осмотра</t>
  </si>
  <si>
    <t>Аварийно-восстановительные работы (модернизация) КЛ 0,4 кВ от ТП 78 (замена КЛ 0,4 кВ от ТП 78), г. Чернушка</t>
  </si>
  <si>
    <t>O_Ч2_167</t>
  </si>
  <si>
    <t>ТП№78</t>
  </si>
  <si>
    <t>КЛ - 0,4 кВт</t>
  </si>
  <si>
    <t>Замена КЛ-0,4 кВт от ТП № 78</t>
  </si>
  <si>
    <t>КЛ-0,4 кВт от ТП № 78</t>
  </si>
  <si>
    <t xml:space="preserve">МВ×А- 0;т.у.-0; км ЛЭП-0,025; шт-0;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</si>
</sst>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2566660.942483359</c:v>
                </c:pt>
                <c:pt idx="3">
                  <c:v>4306076.3071699003</c:v>
                </c:pt>
                <c:pt idx="4">
                  <c:v>6215704.4597552279</c:v>
                </c:pt>
                <c:pt idx="5">
                  <c:v>8312500.4896960836</c:v>
                </c:pt>
                <c:pt idx="6">
                  <c:v>10615132.119804669</c:v>
                </c:pt>
                <c:pt idx="7">
                  <c:v>13144154.77738183</c:v>
                </c:pt>
                <c:pt idx="8">
                  <c:v>15922204.741879493</c:v>
                </c:pt>
                <c:pt idx="9">
                  <c:v>18974212.250974417</c:v>
                </c:pt>
                <c:pt idx="10">
                  <c:v>22327636.644160423</c:v>
                </c:pt>
                <c:pt idx="11">
                  <c:v>26012725.840971213</c:v>
                </c:pt>
                <c:pt idx="12">
                  <c:v>30062802.691928979</c:v>
                </c:pt>
                <c:pt idx="13">
                  <c:v>34514581.006707542</c:v>
                </c:pt>
                <c:pt idx="14">
                  <c:v>39408514.358492501</c:v>
                </c:pt>
                <c:pt idx="15">
                  <c:v>44789181.089091077</c:v>
                </c:pt>
                <c:pt idx="16">
                  <c:v>50705709.299282767</c:v>
                </c:pt>
              </c:numCache>
            </c:numRef>
          </c:val>
          <c:smooth val="0"/>
          <c:extLst>
            <c:ext xmlns:c16="http://schemas.microsoft.com/office/drawing/2014/chart" uri="{C3380CC4-5D6E-409C-BE32-E72D297353CC}">
              <c16:uniqueId val="{00000000-E65F-4930-98FC-761C14082304}"/>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1406447.5111580982</c:v>
                </c:pt>
                <c:pt idx="3">
                  <c:v>1362217.3738636868</c:v>
                </c:pt>
                <c:pt idx="4">
                  <c:v>1323468.1010393174</c:v>
                </c:pt>
                <c:pt idx="5">
                  <c:v>1286004.273286494</c:v>
                </c:pt>
                <c:pt idx="6">
                  <c:v>1249776.1961880419</c:v>
                </c:pt>
                <c:pt idx="7">
                  <c:v>1214736.4387325093</c:v>
                </c:pt>
                <c:pt idx="8">
                  <c:v>1180839.7062683238</c:v>
                </c:pt>
                <c:pt idx="9">
                  <c:v>1148042.7225964132</c:v>
                </c:pt>
                <c:pt idx="10">
                  <c:v>1116304.1203866077</c:v>
                </c:pt>
                <c:pt idx="11">
                  <c:v>1085584.3391859205</c:v>
                </c:pt>
                <c:pt idx="12">
                  <c:v>1055845.5303606275</c:v>
                </c:pt>
                <c:pt idx="13">
                  <c:v>1027051.4683799238</c:v>
                </c:pt>
                <c:pt idx="14">
                  <c:v>999167.46790774644</c:v>
                </c:pt>
                <c:pt idx="15">
                  <c:v>972160.30622184474</c:v>
                </c:pt>
                <c:pt idx="16">
                  <c:v>945998.15052608296</c:v>
                </c:pt>
              </c:numCache>
            </c:numRef>
          </c:val>
          <c:smooth val="0"/>
          <c:extLst>
            <c:ext xmlns:c16="http://schemas.microsoft.com/office/drawing/2014/chart" uri="{C3380CC4-5D6E-409C-BE32-E72D297353CC}">
              <c16:uniqueId val="{00000001-E65F-4930-98FC-761C14082304}"/>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70" zoomScaleNormal="70" workbookViewId="0">
      <selection activeCell="A15" sqref="A15:C15"/>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552</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537</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538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542</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543</v>
      </c>
    </row>
    <row r="41" spans="1:24" ht="63" x14ac:dyDescent="0.25">
      <c r="A41" s="18" t="s">
        <v>47</v>
      </c>
      <c r="B41" s="24" t="s">
        <v>48</v>
      </c>
      <c r="C41" s="17" t="s">
        <v>544</v>
      </c>
    </row>
    <row r="42" spans="1:24" ht="47.25" x14ac:dyDescent="0.25">
      <c r="A42" s="18" t="s">
        <v>49</v>
      </c>
      <c r="B42" s="24" t="s">
        <v>50</v>
      </c>
      <c r="C42" s="17" t="s">
        <v>544</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545</v>
      </c>
    </row>
    <row r="47" spans="1:24" ht="18.75" customHeight="1" x14ac:dyDescent="0.25">
      <c r="A47" s="21"/>
      <c r="B47" s="22"/>
      <c r="C47" s="23"/>
    </row>
    <row r="48" spans="1:24" ht="31.5" x14ac:dyDescent="0.25">
      <c r="A48" s="18" t="s">
        <v>59</v>
      </c>
      <c r="B48" s="24" t="s">
        <v>60</v>
      </c>
      <c r="C48" s="25" t="s">
        <v>546</v>
      </c>
    </row>
    <row r="49" spans="1:3" ht="31.5" x14ac:dyDescent="0.25">
      <c r="A49" s="18" t="s">
        <v>61</v>
      </c>
      <c r="B49" s="24" t="s">
        <v>62</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O_Ч2_167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Аварийно-восстановительные работы (модернизация) КЛ 0,4 кВ от ТП 78 (замена КЛ 0,4 кВ от ТП 78), г. Чернушка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332</v>
      </c>
      <c r="B20" s="248" t="s">
        <v>333</v>
      </c>
      <c r="C20" s="237" t="s">
        <v>334</v>
      </c>
      <c r="D20" s="237"/>
      <c r="E20" s="240" t="s">
        <v>335</v>
      </c>
      <c r="F20" s="240"/>
      <c r="G20" s="248"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337</v>
      </c>
      <c r="AG20" s="237"/>
      <c r="AH20" s="7"/>
      <c r="AI20" s="7"/>
      <c r="AJ20" s="7"/>
    </row>
    <row r="21" spans="1:37" ht="48" customHeight="1" x14ac:dyDescent="0.25">
      <c r="A21" s="250"/>
      <c r="B21" s="250"/>
      <c r="C21" s="237"/>
      <c r="D21" s="237"/>
      <c r="E21" s="240"/>
      <c r="F21" s="240"/>
      <c r="G21" s="250"/>
      <c r="H21" s="237" t="s">
        <v>271</v>
      </c>
      <c r="I21" s="237"/>
      <c r="J21" s="237" t="s">
        <v>338</v>
      </c>
      <c r="K21" s="237"/>
      <c r="L21" s="237" t="s">
        <v>271</v>
      </c>
      <c r="M21" s="237"/>
      <c r="N21" s="237" t="s">
        <v>339</v>
      </c>
      <c r="O21" s="237"/>
      <c r="P21" s="237" t="s">
        <v>271</v>
      </c>
      <c r="Q21" s="237"/>
      <c r="R21" s="237" t="s">
        <v>339</v>
      </c>
      <c r="S21" s="237"/>
      <c r="T21" s="237" t="s">
        <v>271</v>
      </c>
      <c r="U21" s="237"/>
      <c r="V21" s="237" t="s">
        <v>339</v>
      </c>
      <c r="W21" s="237"/>
      <c r="X21" s="237" t="s">
        <v>271</v>
      </c>
      <c r="Y21" s="237"/>
      <c r="Z21" s="237" t="s">
        <v>339</v>
      </c>
      <c r="AA21" s="237"/>
      <c r="AB21" s="237" t="s">
        <v>271</v>
      </c>
      <c r="AC21" s="237"/>
      <c r="AD21" s="237" t="s">
        <v>339</v>
      </c>
      <c r="AE21" s="237"/>
      <c r="AF21" s="237"/>
      <c r="AG21" s="237"/>
    </row>
    <row r="22" spans="1:37" ht="81" customHeight="1" x14ac:dyDescent="0.25">
      <c r="A22" s="249"/>
      <c r="B22" s="249"/>
      <c r="C22" s="192" t="s">
        <v>271</v>
      </c>
      <c r="D22" s="192" t="s">
        <v>339</v>
      </c>
      <c r="E22" s="192" t="s">
        <v>340</v>
      </c>
      <c r="F22" s="192" t="s">
        <v>341</v>
      </c>
      <c r="G22" s="249"/>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0.83615693999999996</v>
      </c>
      <c r="E24" s="196">
        <v>0.83615693999999996</v>
      </c>
      <c r="F24" s="197">
        <v>0.83615693999999996</v>
      </c>
      <c r="G24" s="196">
        <v>0</v>
      </c>
      <c r="H24" s="196">
        <v>0</v>
      </c>
      <c r="I24" s="196">
        <v>0</v>
      </c>
      <c r="J24" s="196">
        <v>0.83615693999999996</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0.83615693999999996</v>
      </c>
      <c r="E27" s="26">
        <v>0.83615693999999996</v>
      </c>
      <c r="F27" s="203">
        <v>0.83615693999999996</v>
      </c>
      <c r="G27" s="26">
        <v>0</v>
      </c>
      <c r="H27" s="26">
        <v>0</v>
      </c>
      <c r="I27" s="26">
        <v>0</v>
      </c>
      <c r="J27" s="26">
        <v>0.83615693999999996</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0.69679744999999993</v>
      </c>
      <c r="E30" s="200">
        <v>0.69679744999999993</v>
      </c>
      <c r="F30" s="200">
        <v>0.69679744999999993</v>
      </c>
      <c r="G30" s="200">
        <v>0</v>
      </c>
      <c r="H30" s="200">
        <v>0</v>
      </c>
      <c r="I30" s="200">
        <v>0</v>
      </c>
      <c r="J30" s="200">
        <v>0.69679744999999993</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6.9679745000000001E-2</v>
      </c>
      <c r="E31" s="26">
        <v>6.9679745000000001E-2</v>
      </c>
      <c r="F31" s="26">
        <v>6.9679745000000001E-2</v>
      </c>
      <c r="G31" s="200">
        <v>0</v>
      </c>
      <c r="H31" s="26">
        <v>0</v>
      </c>
      <c r="I31" s="26">
        <v>0</v>
      </c>
      <c r="J31" s="200">
        <v>6.9679745000000001E-2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0.17419936249999998</v>
      </c>
      <c r="E32" s="26">
        <v>0.17419936249999998</v>
      </c>
      <c r="F32" s="26">
        <v>0.17419936249999998</v>
      </c>
      <c r="G32" s="200">
        <v>0</v>
      </c>
      <c r="H32" s="26">
        <v>0</v>
      </c>
      <c r="I32" s="26">
        <v>0</v>
      </c>
      <c r="J32" s="200">
        <v>0.17419936249999998</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0.41807846999999998</v>
      </c>
      <c r="E33" s="26">
        <v>0.41807846999999998</v>
      </c>
      <c r="F33" s="26">
        <v>0.41807846999999998</v>
      </c>
      <c r="G33" s="200">
        <v>0</v>
      </c>
      <c r="H33" s="26">
        <v>0</v>
      </c>
      <c r="I33" s="26">
        <v>0</v>
      </c>
      <c r="J33" s="200">
        <v>0.41807846999999998</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3.4839872500000001E-2</v>
      </c>
      <c r="E34" s="26">
        <v>3.4839872500000001E-2</v>
      </c>
      <c r="F34" s="26">
        <v>3.4839872500000001E-2</v>
      </c>
      <c r="G34" s="200">
        <v>0</v>
      </c>
      <c r="H34" s="26">
        <v>0</v>
      </c>
      <c r="I34" s="26">
        <v>0</v>
      </c>
      <c r="J34" s="200">
        <v>3.4839872500000001E-2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0.4</v>
      </c>
      <c r="E36" s="26">
        <v>0.4</v>
      </c>
      <c r="F36" s="26">
        <v>0.4</v>
      </c>
      <c r="G36" s="26">
        <v>0</v>
      </c>
      <c r="H36" s="26">
        <v>0</v>
      </c>
      <c r="I36" s="26">
        <v>0</v>
      </c>
      <c r="J36" s="26">
        <v>0.4</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0.4</v>
      </c>
      <c r="E46" s="200">
        <v>0.4</v>
      </c>
      <c r="F46" s="200">
        <v>0.4</v>
      </c>
      <c r="G46" s="200">
        <v>0</v>
      </c>
      <c r="H46" s="200">
        <v>0</v>
      </c>
      <c r="I46" s="200">
        <v>0</v>
      </c>
      <c r="J46" s="200">
        <v>0.4</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0.69679744999999993</v>
      </c>
      <c r="E55" s="200">
        <v>0.69679744999999993</v>
      </c>
      <c r="F55" s="200">
        <v>0.69679744999999993</v>
      </c>
      <c r="G55" s="200">
        <v>0</v>
      </c>
      <c r="H55" s="200">
        <v>0</v>
      </c>
      <c r="I55" s="200">
        <v>0</v>
      </c>
      <c r="J55" s="200">
        <v>0.69679744999999993</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0.69679744999999993</v>
      </c>
      <c r="E56" s="26">
        <v>0.69679744999999993</v>
      </c>
      <c r="F56" s="26">
        <v>0.69679744999999993</v>
      </c>
      <c r="G56" s="26">
        <v>0</v>
      </c>
      <c r="H56" s="26">
        <v>0</v>
      </c>
      <c r="I56" s="26">
        <v>0</v>
      </c>
      <c r="J56" s="26">
        <v>0.69679744999999993</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0.4</v>
      </c>
      <c r="E57" s="26">
        <v>0.4</v>
      </c>
      <c r="F57" s="26">
        <v>0.4</v>
      </c>
      <c r="G57" s="26">
        <v>0</v>
      </c>
      <c r="H57" s="26">
        <v>0</v>
      </c>
      <c r="I57" s="26">
        <v>0</v>
      </c>
      <c r="J57" s="26">
        <v>0.4</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0.69679744999999993</v>
      </c>
      <c r="E64" s="221">
        <v>0.69679744999999993</v>
      </c>
      <c r="F64" s="221">
        <v>0.69679744999999993</v>
      </c>
      <c r="G64" s="221">
        <v>0</v>
      </c>
      <c r="H64" s="221">
        <v>0</v>
      </c>
      <c r="I64" s="221">
        <v>0</v>
      </c>
      <c r="J64" s="221">
        <v>0.69679744999999993</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O_Ч2_167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Аварийно-восстановительные работы (модернизация) КЛ 0,4 кВ от ТП 78 (замена КЛ 0,4 кВ от ТП 78), г. Чернушка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419</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420</v>
      </c>
      <c r="B22" s="292" t="s">
        <v>421</v>
      </c>
      <c r="C22" s="234" t="s">
        <v>422</v>
      </c>
      <c r="D22" s="234" t="s">
        <v>423</v>
      </c>
      <c r="E22" s="264" t="s">
        <v>424</v>
      </c>
      <c r="F22" s="265"/>
      <c r="G22" s="265"/>
      <c r="H22" s="265"/>
      <c r="I22" s="265"/>
      <c r="J22" s="265"/>
      <c r="K22" s="265"/>
      <c r="L22" s="265"/>
      <c r="M22" s="265"/>
      <c r="N22" s="266"/>
      <c r="O22" s="234" t="s">
        <v>425</v>
      </c>
      <c r="P22" s="234" t="s">
        <v>426</v>
      </c>
      <c r="Q22" s="234"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0"/>
      <c r="B23" s="293"/>
      <c r="C23" s="290"/>
      <c r="D23" s="290"/>
      <c r="E23" s="284" t="s">
        <v>451</v>
      </c>
      <c r="F23" s="278" t="s">
        <v>399</v>
      </c>
      <c r="G23" s="278" t="s">
        <v>401</v>
      </c>
      <c r="H23" s="278" t="s">
        <v>403</v>
      </c>
      <c r="I23" s="286" t="s">
        <v>452</v>
      </c>
      <c r="J23" s="286" t="s">
        <v>453</v>
      </c>
      <c r="K23" s="286" t="s">
        <v>454</v>
      </c>
      <c r="L23" s="278" t="s">
        <v>379</v>
      </c>
      <c r="M23" s="278" t="s">
        <v>381</v>
      </c>
      <c r="N23" s="278" t="s">
        <v>383</v>
      </c>
      <c r="O23" s="290"/>
      <c r="P23" s="290"/>
      <c r="Q23" s="290"/>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4" t="s">
        <v>458</v>
      </c>
      <c r="AM23" s="234" t="s">
        <v>459</v>
      </c>
      <c r="AN23" s="234" t="s">
        <v>460</v>
      </c>
      <c r="AO23" s="234" t="s">
        <v>461</v>
      </c>
      <c r="AP23" s="234" t="s">
        <v>462</v>
      </c>
      <c r="AQ23" s="234" t="s">
        <v>463</v>
      </c>
      <c r="AR23" s="234" t="s">
        <v>464</v>
      </c>
      <c r="AS23" s="248" t="s">
        <v>455</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523</v>
      </c>
      <c r="C26" s="157" t="s">
        <v>524</v>
      </c>
      <c r="D26" s="157">
        <v>2024</v>
      </c>
      <c r="E26" s="157" t="s">
        <v>83</v>
      </c>
      <c r="F26" s="157" t="s">
        <v>83</v>
      </c>
      <c r="G26" s="157">
        <v>0.4</v>
      </c>
      <c r="H26" s="157" t="s">
        <v>83</v>
      </c>
      <c r="I26" s="157">
        <v>0</v>
      </c>
      <c r="J26" s="157" t="s">
        <v>83</v>
      </c>
      <c r="K26" s="157" t="s">
        <v>83</v>
      </c>
      <c r="L26" s="157">
        <v>0</v>
      </c>
      <c r="M26" s="157" t="s">
        <v>83</v>
      </c>
      <c r="N26" s="157">
        <v>0</v>
      </c>
      <c r="O26" s="157" t="s">
        <v>525</v>
      </c>
      <c r="P26" s="157" t="s">
        <v>525</v>
      </c>
      <c r="Q26" s="157" t="s">
        <v>525</v>
      </c>
      <c r="R26" s="157" t="s">
        <v>525</v>
      </c>
      <c r="S26" s="157" t="s">
        <v>525</v>
      </c>
      <c r="T26" s="157" t="s">
        <v>525</v>
      </c>
      <c r="U26" s="157" t="s">
        <v>525</v>
      </c>
      <c r="V26" s="157" t="s">
        <v>525</v>
      </c>
      <c r="W26" s="157" t="s">
        <v>525</v>
      </c>
      <c r="X26" s="157" t="s">
        <v>525</v>
      </c>
      <c r="Y26" s="157" t="s">
        <v>525</v>
      </c>
      <c r="Z26" s="157" t="s">
        <v>525</v>
      </c>
      <c r="AA26" s="157" t="s">
        <v>525</v>
      </c>
      <c r="AB26" s="157" t="s">
        <v>525</v>
      </c>
      <c r="AC26" s="157" t="s">
        <v>525</v>
      </c>
      <c r="AD26" s="157" t="s">
        <v>525</v>
      </c>
      <c r="AE26" s="157" t="s">
        <v>525</v>
      </c>
      <c r="AF26" s="157" t="s">
        <v>525</v>
      </c>
      <c r="AG26" s="157" t="s">
        <v>525</v>
      </c>
      <c r="AH26" s="157" t="s">
        <v>525</v>
      </c>
      <c r="AI26" s="157" t="s">
        <v>525</v>
      </c>
      <c r="AJ26" s="157" t="s">
        <v>525</v>
      </c>
      <c r="AK26" s="157" t="s">
        <v>525</v>
      </c>
      <c r="AL26" s="157" t="s">
        <v>525</v>
      </c>
      <c r="AM26" s="157" t="s">
        <v>525</v>
      </c>
      <c r="AN26" s="157" t="s">
        <v>525</v>
      </c>
      <c r="AO26" s="157" t="s">
        <v>525</v>
      </c>
      <c r="AP26" s="157" t="s">
        <v>525</v>
      </c>
      <c r="AQ26" s="158" t="s">
        <v>525</v>
      </c>
      <c r="AR26" s="157" t="s">
        <v>525</v>
      </c>
      <c r="AS26" s="157" t="s">
        <v>525</v>
      </c>
      <c r="AT26" s="157" t="s">
        <v>525</v>
      </c>
      <c r="AU26" s="157" t="s">
        <v>525</v>
      </c>
      <c r="AV26" s="157" t="s">
        <v>525</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O_Ч2_167</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Аварийно-восстановительные работы (модернизация) КЛ 0,4 кВ от ТП 78 (замена КЛ 0,4 кВ от ТП 78), г. Чернушка</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
        <v>526</v>
      </c>
    </row>
    <row r="22" spans="1:2" s="134" customFormat="1" ht="16.5" thickBot="1" x14ac:dyDescent="0.3">
      <c r="A22" s="167" t="s">
        <v>469</v>
      </c>
      <c r="B22" s="168" t="s">
        <v>527</v>
      </c>
    </row>
    <row r="23" spans="1:2" s="134" customFormat="1" ht="16.5" thickBot="1" x14ac:dyDescent="0.3">
      <c r="A23" s="167" t="s">
        <v>470</v>
      </c>
      <c r="B23" s="168" t="s">
        <v>524</v>
      </c>
    </row>
    <row r="24" spans="1:2" s="134" customFormat="1" ht="16.5" thickBot="1" x14ac:dyDescent="0.3">
      <c r="A24" s="167" t="s">
        <v>471</v>
      </c>
      <c r="B24" s="168" t="s">
        <v>528</v>
      </c>
    </row>
    <row r="25" spans="1:2" s="134" customFormat="1" ht="16.5" thickBot="1" x14ac:dyDescent="0.3">
      <c r="A25" s="169" t="s">
        <v>472</v>
      </c>
      <c r="B25" s="168">
        <v>2024</v>
      </c>
    </row>
    <row r="26" spans="1:2" s="134" customFormat="1" ht="16.5" thickBot="1" x14ac:dyDescent="0.3">
      <c r="A26" s="170" t="s">
        <v>473</v>
      </c>
      <c r="B26" s="168" t="s">
        <v>529</v>
      </c>
    </row>
    <row r="27" spans="1:2" s="134" customFormat="1" ht="29.25" thickBot="1" x14ac:dyDescent="0.3">
      <c r="A27" s="171" t="s">
        <v>474</v>
      </c>
      <c r="B27" s="172">
        <v>0.83615693999999996</v>
      </c>
    </row>
    <row r="28" spans="1:2" s="134" customFormat="1" ht="16.5" thickBot="1" x14ac:dyDescent="0.3">
      <c r="A28" s="173" t="s">
        <v>475</v>
      </c>
      <c r="B28" s="172" t="s">
        <v>530</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531</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532</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532</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533</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533</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523</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534</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535</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536</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O_Ч2_167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Аварийно-восстановительные работы (модернизация) КЛ 0,4 кВ от ТП 78 (замена КЛ 0,4 кВ от ТП 78), г. Чернушка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10</v>
      </c>
      <c r="B19" s="231" t="s">
        <v>64</v>
      </c>
      <c r="C19" s="234"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election activeCell="L31" sqref="L31"/>
    </sheetView>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O_Ч2_167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Аварийно-восстановительные работы (модернизация) КЛ 0,4 кВ от ТП 78 (замена КЛ 0,4 кВ от ТП 78), г. Чернушка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10</v>
      </c>
      <c r="B21" s="237" t="s">
        <v>87</v>
      </c>
      <c r="C21" s="237"/>
      <c r="D21" s="237" t="s">
        <v>88</v>
      </c>
      <c r="E21" s="237" t="s">
        <v>89</v>
      </c>
      <c r="F21" s="237"/>
      <c r="G21" s="237" t="s">
        <v>90</v>
      </c>
      <c r="H21" s="237"/>
      <c r="I21" s="237" t="s">
        <v>91</v>
      </c>
      <c r="J21" s="237"/>
      <c r="K21" s="237" t="s">
        <v>92</v>
      </c>
      <c r="L21" s="237" t="s">
        <v>93</v>
      </c>
      <c r="M21" s="237"/>
      <c r="N21" s="237" t="s">
        <v>94</v>
      </c>
      <c r="O21" s="237"/>
      <c r="P21" s="237" t="s">
        <v>95</v>
      </c>
      <c r="Q21" s="237" t="s">
        <v>96</v>
      </c>
      <c r="R21" s="237"/>
      <c r="S21" s="237" t="s">
        <v>97</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98</v>
      </c>
      <c r="R22" s="34" t="s">
        <v>99</v>
      </c>
      <c r="S22" s="34" t="s">
        <v>100</v>
      </c>
      <c r="T22" s="34" t="s">
        <v>101</v>
      </c>
    </row>
    <row r="23" spans="1:20" ht="51.75" customHeight="1" x14ac:dyDescent="0.25">
      <c r="A23" s="240"/>
      <c r="B23" s="34" t="s">
        <v>102</v>
      </c>
      <c r="C23" s="34" t="s">
        <v>103</v>
      </c>
      <c r="D23" s="237"/>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553</v>
      </c>
      <c r="C25" s="17" t="s">
        <v>553</v>
      </c>
      <c r="D25" s="17" t="s">
        <v>554</v>
      </c>
      <c r="E25" s="17" t="s">
        <v>554</v>
      </c>
      <c r="F25" s="17" t="s">
        <v>554</v>
      </c>
      <c r="G25" s="17" t="s">
        <v>556</v>
      </c>
      <c r="H25" s="17" t="s">
        <v>556</v>
      </c>
      <c r="I25" s="17">
        <v>1987</v>
      </c>
      <c r="J25" s="17">
        <v>2024</v>
      </c>
      <c r="K25" s="17">
        <v>1987</v>
      </c>
      <c r="L25" s="17">
        <v>0.4</v>
      </c>
      <c r="M25" s="17">
        <v>0.4</v>
      </c>
      <c r="N25" s="17">
        <v>0.4</v>
      </c>
      <c r="O25" s="17">
        <v>0.4</v>
      </c>
      <c r="P25" s="17">
        <v>2002</v>
      </c>
      <c r="Q25" s="17" t="s">
        <v>521</v>
      </c>
      <c r="R25" s="17" t="s">
        <v>555</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8" t="s">
        <v>106</v>
      </c>
      <c r="C27" s="238"/>
      <c r="D27" s="238"/>
      <c r="E27" s="238"/>
      <c r="F27" s="238"/>
      <c r="G27" s="238"/>
      <c r="H27" s="238"/>
      <c r="I27" s="238"/>
      <c r="J27" s="238"/>
      <c r="K27" s="238"/>
      <c r="L27" s="238"/>
      <c r="M27" s="238"/>
      <c r="N27" s="238"/>
      <c r="O27" s="238"/>
      <c r="P27" s="238"/>
      <c r="Q27" s="238"/>
      <c r="R27" s="238"/>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O_Ч2_167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Аварийно-восстановительные работы (модернизация) КЛ 0,4 кВ от ТП 78 (замена КЛ 0,4 кВ от ТП 78), г. Чернушка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10</v>
      </c>
      <c r="B21" s="241" t="s">
        <v>118</v>
      </c>
      <c r="C21" s="242"/>
      <c r="D21" s="241" t="s">
        <v>119</v>
      </c>
      <c r="E21" s="242"/>
      <c r="F21" s="245" t="s">
        <v>73</v>
      </c>
      <c r="G21" s="246"/>
      <c r="H21" s="246"/>
      <c r="I21" s="247"/>
      <c r="J21" s="248" t="s">
        <v>120</v>
      </c>
      <c r="K21" s="241" t="s">
        <v>121</v>
      </c>
      <c r="L21" s="242"/>
      <c r="M21" s="241" t="s">
        <v>122</v>
      </c>
      <c r="N21" s="242"/>
      <c r="O21" s="241" t="s">
        <v>123</v>
      </c>
      <c r="P21" s="242"/>
      <c r="Q21" s="241" t="s">
        <v>124</v>
      </c>
      <c r="R21" s="242"/>
      <c r="S21" s="248" t="s">
        <v>125</v>
      </c>
      <c r="T21" s="248" t="s">
        <v>126</v>
      </c>
      <c r="U21" s="248" t="s">
        <v>127</v>
      </c>
      <c r="V21" s="241" t="s">
        <v>128</v>
      </c>
      <c r="W21" s="242"/>
      <c r="X21" s="245" t="s">
        <v>96</v>
      </c>
      <c r="Y21" s="246"/>
      <c r="Z21" s="245" t="s">
        <v>97</v>
      </c>
      <c r="AA21" s="246"/>
    </row>
    <row r="22" spans="1:27" ht="216" customHeight="1" x14ac:dyDescent="0.25">
      <c r="A22" s="250"/>
      <c r="B22" s="243"/>
      <c r="C22" s="244"/>
      <c r="D22" s="243"/>
      <c r="E22" s="244"/>
      <c r="F22" s="245" t="s">
        <v>129</v>
      </c>
      <c r="G22" s="247"/>
      <c r="H22" s="245" t="s">
        <v>130</v>
      </c>
      <c r="I22" s="247"/>
      <c r="J22" s="249"/>
      <c r="K22" s="243"/>
      <c r="L22" s="244"/>
      <c r="M22" s="243"/>
      <c r="N22" s="244"/>
      <c r="O22" s="243"/>
      <c r="P22" s="244"/>
      <c r="Q22" s="243"/>
      <c r="R22" s="244"/>
      <c r="S22" s="249"/>
      <c r="T22" s="249"/>
      <c r="U22" s="249"/>
      <c r="V22" s="243"/>
      <c r="W22" s="244"/>
      <c r="X22" s="34" t="s">
        <v>98</v>
      </c>
      <c r="Y22" s="34" t="s">
        <v>99</v>
      </c>
      <c r="Z22" s="34" t="s">
        <v>100</v>
      </c>
      <c r="AA22" s="34" t="s">
        <v>101</v>
      </c>
    </row>
    <row r="23" spans="1:27" ht="60" customHeight="1" x14ac:dyDescent="0.25">
      <c r="A23" s="249"/>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522</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tabSelected="1" view="pageBreakPreview" topLeftCell="A7" zoomScale="85" zoomScaleSheetLayoutView="85" workbookViewId="0">
      <selection activeCell="C25" sqref="C25"/>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O_Ч2_167</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Аварийно-восстановительные работы (модернизация) КЛ 0,4 кВ от ТП 78 (замена КЛ 0,4 кВ от ТП 78), г. Чернушка</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548</v>
      </c>
    </row>
    <row r="23" spans="1:3" ht="42.75" customHeight="1" x14ac:dyDescent="0.25">
      <c r="A23" s="49" t="s">
        <v>15</v>
      </c>
      <c r="B23" s="50" t="s">
        <v>137</v>
      </c>
      <c r="C23" s="25" t="s">
        <v>551</v>
      </c>
    </row>
    <row r="24" spans="1:3" ht="63" customHeight="1" x14ac:dyDescent="0.25">
      <c r="A24" s="49" t="s">
        <v>17</v>
      </c>
      <c r="B24" s="50" t="s">
        <v>138</v>
      </c>
      <c r="C24" s="25" t="s">
        <v>557</v>
      </c>
    </row>
    <row r="25" spans="1:3" ht="63" customHeight="1" x14ac:dyDescent="0.25">
      <c r="A25" s="49" t="s">
        <v>19</v>
      </c>
      <c r="B25" s="50" t="s">
        <v>139</v>
      </c>
      <c r="C25" s="25" t="s">
        <v>189</v>
      </c>
    </row>
    <row r="26" spans="1:3" ht="42.75" customHeight="1" x14ac:dyDescent="0.25">
      <c r="A26" s="49" t="s">
        <v>21</v>
      </c>
      <c r="B26" s="50" t="s">
        <v>140</v>
      </c>
      <c r="C26" s="25" t="s">
        <v>549</v>
      </c>
    </row>
    <row r="27" spans="1:3" ht="42.75" customHeight="1" x14ac:dyDescent="0.25">
      <c r="A27" s="49" t="s">
        <v>23</v>
      </c>
      <c r="B27" s="50" t="s">
        <v>141</v>
      </c>
      <c r="C27" s="25" t="s">
        <v>550</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O_Ч2_167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Аварийно-восстановительные работы (модернизация) КЛ 0,4 кВ от ТП 78 (замена КЛ 0,4 кВ от ТП 78), г. Чернушка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O_Ч2_167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Аварийно-восстановительные работы (модернизация) КЛ 0,4 кВ от ТП 78 (замена КЛ 0,4 кВ от ТП 78), г. Чернушка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O_Ч2_167</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Аварийно-восстановительные работы (модернизация) КЛ 0,4 кВ от ТП 78 (замена КЛ 0,4 кВ от ТП 78), г. Чернушка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696797.45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18351018.960976347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19908.498571428569</v>
      </c>
      <c r="E65" s="109">
        <f t="shared" si="10"/>
        <v>19908.498571428569</v>
      </c>
      <c r="F65" s="109">
        <f t="shared" si="10"/>
        <v>19908.498571428569</v>
      </c>
      <c r="G65" s="109">
        <f t="shared" si="10"/>
        <v>19908.498571428569</v>
      </c>
      <c r="H65" s="109">
        <f t="shared" si="10"/>
        <v>19908.498571428569</v>
      </c>
      <c r="I65" s="109">
        <f t="shared" si="10"/>
        <v>19908.498571428569</v>
      </c>
      <c r="J65" s="109">
        <f t="shared" si="10"/>
        <v>19908.498571428569</v>
      </c>
      <c r="K65" s="109">
        <f t="shared" si="10"/>
        <v>19908.498571428569</v>
      </c>
      <c r="L65" s="109">
        <f t="shared" si="10"/>
        <v>19908.498571428569</v>
      </c>
      <c r="M65" s="109">
        <f t="shared" si="10"/>
        <v>19908.498571428569</v>
      </c>
      <c r="N65" s="109">
        <f t="shared" si="10"/>
        <v>19908.498571428569</v>
      </c>
      <c r="O65" s="109">
        <f t="shared" si="10"/>
        <v>19908.498571428569</v>
      </c>
      <c r="P65" s="109">
        <f t="shared" si="10"/>
        <v>19908.498571428569</v>
      </c>
      <c r="Q65" s="109">
        <f t="shared" si="10"/>
        <v>19908.498571428569</v>
      </c>
      <c r="R65" s="109">
        <f t="shared" si="10"/>
        <v>19908.498571428569</v>
      </c>
      <c r="S65" s="109">
        <f t="shared" si="10"/>
        <v>19908.498571428569</v>
      </c>
      <c r="T65" s="109">
        <f t="shared" si="10"/>
        <v>19908.498571428569</v>
      </c>
      <c r="U65" s="109">
        <f t="shared" si="10"/>
        <v>19908.498571428569</v>
      </c>
      <c r="V65" s="109">
        <f t="shared" si="10"/>
        <v>19908.498571428569</v>
      </c>
      <c r="W65" s="109">
        <f t="shared" si="10"/>
        <v>19908.498571428569</v>
      </c>
    </row>
    <row r="66" spans="1:23" ht="11.25" customHeight="1" x14ac:dyDescent="0.25">
      <c r="A66" s="74" t="s">
        <v>237</v>
      </c>
      <c r="B66" s="109">
        <f>IF(AND(B45&gt;$B$92,B45&lt;=$B$92+$B$27),B65,0)</f>
        <v>0</v>
      </c>
      <c r="C66" s="109">
        <f t="shared" ref="C66:W66" si="11">IF(AND(C45&gt;$B$92,C45&lt;=$B$92+$B$27),C65+B66,0)</f>
        <v>0</v>
      </c>
      <c r="D66" s="109">
        <f t="shared" si="11"/>
        <v>19908.498571428569</v>
      </c>
      <c r="E66" s="109">
        <f t="shared" si="11"/>
        <v>39816.997142857137</v>
      </c>
      <c r="F66" s="109">
        <f t="shared" si="11"/>
        <v>59725.495714285702</v>
      </c>
      <c r="G66" s="109">
        <f t="shared" si="11"/>
        <v>79633.994285714274</v>
      </c>
      <c r="H66" s="109">
        <f t="shared" si="11"/>
        <v>99542.492857142846</v>
      </c>
      <c r="I66" s="109">
        <f t="shared" si="11"/>
        <v>119450.99142857142</v>
      </c>
      <c r="J66" s="109">
        <f t="shared" si="11"/>
        <v>139359.49</v>
      </c>
      <c r="K66" s="109">
        <f t="shared" si="11"/>
        <v>159267.98857142855</v>
      </c>
      <c r="L66" s="109">
        <f t="shared" si="11"/>
        <v>179176.48714285711</v>
      </c>
      <c r="M66" s="109">
        <f t="shared" si="11"/>
        <v>199084.98571428566</v>
      </c>
      <c r="N66" s="109">
        <f t="shared" si="11"/>
        <v>218993.48428571422</v>
      </c>
      <c r="O66" s="109">
        <f t="shared" si="11"/>
        <v>238901.98285714278</v>
      </c>
      <c r="P66" s="109">
        <f t="shared" si="11"/>
        <v>258810.48142857134</v>
      </c>
      <c r="Q66" s="109">
        <f t="shared" si="11"/>
        <v>278718.97999999992</v>
      </c>
      <c r="R66" s="109">
        <f t="shared" si="11"/>
        <v>298627.47857142851</v>
      </c>
      <c r="S66" s="109">
        <f t="shared" si="11"/>
        <v>318535.9771428571</v>
      </c>
      <c r="T66" s="109">
        <f t="shared" si="11"/>
        <v>338444.47571428568</v>
      </c>
      <c r="U66" s="109">
        <f t="shared" si="11"/>
        <v>358352.97428571427</v>
      </c>
      <c r="V66" s="109">
        <f t="shared" si="11"/>
        <v>378261.47285714286</v>
      </c>
      <c r="W66" s="109">
        <f t="shared" si="11"/>
        <v>398169.97142857144</v>
      </c>
    </row>
    <row r="67" spans="1:23" ht="25.5" customHeight="1" x14ac:dyDescent="0.25">
      <c r="A67" s="110" t="s">
        <v>238</v>
      </c>
      <c r="B67" s="106">
        <f t="shared" ref="B67:W67" si="12">B64-B65</f>
        <v>0</v>
      </c>
      <c r="C67" s="106">
        <f t="shared" si="12"/>
        <v>1867174.4212495829</v>
      </c>
      <c r="D67" s="106">
        <f>D64-D65</f>
        <v>1978122.1258912615</v>
      </c>
      <c r="E67" s="106">
        <f t="shared" si="12"/>
        <v>2173848.0602605408</v>
      </c>
      <c r="F67" s="106">
        <f t="shared" si="12"/>
        <v>2389048.3380631953</v>
      </c>
      <c r="G67" s="106">
        <f t="shared" si="12"/>
        <v>2625688.1231707139</v>
      </c>
      <c r="H67" s="106">
        <f t="shared" si="12"/>
        <v>2885933.2969663967</v>
      </c>
      <c r="I67" s="106">
        <f t="shared" si="12"/>
        <v>3172171.1685221205</v>
      </c>
      <c r="J67" s="106">
        <f t="shared" si="12"/>
        <v>3487033.3396148789</v>
      </c>
      <c r="K67" s="106">
        <f t="shared" si="12"/>
        <v>3833420.9503119965</v>
      </c>
      <c r="L67" s="106">
        <f t="shared" si="12"/>
        <v>4214532.5546282427</v>
      </c>
      <c r="M67" s="106">
        <f t="shared" si="12"/>
        <v>4633894.902047039</v>
      </c>
      <c r="N67" s="106">
        <f t="shared" si="12"/>
        <v>5095396.9297686107</v>
      </c>
      <c r="O67" s="106">
        <f t="shared" si="12"/>
        <v>5603327.3026952399</v>
      </c>
      <c r="P67" s="106">
        <f t="shared" si="12"/>
        <v>6162415.8737148531</v>
      </c>
      <c r="Q67" s="106">
        <f t="shared" si="12"/>
        <v>6777879.4761600802</v>
      </c>
      <c r="R67" s="106">
        <f t="shared" si="12"/>
        <v>7455472.5038009165</v>
      </c>
      <c r="S67" s="106">
        <f t="shared" si="12"/>
        <v>8201542.781817629</v>
      </c>
      <c r="T67" s="106">
        <f t="shared" si="12"/>
        <v>9023093.2853861935</v>
      </c>
      <c r="U67" s="106">
        <f t="shared" si="12"/>
        <v>9927850.3213334251</v>
      </c>
      <c r="V67" s="106">
        <f t="shared" si="12"/>
        <v>10924338.853382174</v>
      </c>
      <c r="W67" s="106">
        <f t="shared" si="12"/>
        <v>12021965.723472726</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1978122.1258912615</v>
      </c>
      <c r="E69" s="105">
        <f>E67+E68</f>
        <v>2173848.0602605408</v>
      </c>
      <c r="F69" s="105">
        <f t="shared" ref="F69:W69" si="14">F67-F68</f>
        <v>2389048.3380631953</v>
      </c>
      <c r="G69" s="105">
        <f t="shared" si="14"/>
        <v>2625688.1231707139</v>
      </c>
      <c r="H69" s="105">
        <f t="shared" si="14"/>
        <v>2885933.2969663967</v>
      </c>
      <c r="I69" s="105">
        <f t="shared" si="14"/>
        <v>3172171.1685221205</v>
      </c>
      <c r="J69" s="105">
        <f t="shared" si="14"/>
        <v>3487033.3396148789</v>
      </c>
      <c r="K69" s="105">
        <f t="shared" si="14"/>
        <v>3833420.9503119965</v>
      </c>
      <c r="L69" s="105">
        <f t="shared" si="14"/>
        <v>4214532.5546282427</v>
      </c>
      <c r="M69" s="105">
        <f t="shared" si="14"/>
        <v>4633894.902047039</v>
      </c>
      <c r="N69" s="105">
        <f t="shared" si="14"/>
        <v>5095396.9297686107</v>
      </c>
      <c r="O69" s="105">
        <f t="shared" si="14"/>
        <v>5603327.3026952399</v>
      </c>
      <c r="P69" s="105">
        <f t="shared" si="14"/>
        <v>6162415.8737148531</v>
      </c>
      <c r="Q69" s="105">
        <f t="shared" si="14"/>
        <v>6777879.4761600802</v>
      </c>
      <c r="R69" s="105">
        <f t="shared" si="14"/>
        <v>7455472.5038009165</v>
      </c>
      <c r="S69" s="105">
        <f t="shared" si="14"/>
        <v>8201542.781817629</v>
      </c>
      <c r="T69" s="105">
        <f t="shared" si="14"/>
        <v>9023093.2853861935</v>
      </c>
      <c r="U69" s="105">
        <f t="shared" si="14"/>
        <v>9927850.3213334251</v>
      </c>
      <c r="V69" s="105">
        <f t="shared" si="14"/>
        <v>10924338.853382174</v>
      </c>
      <c r="W69" s="105">
        <f t="shared" si="14"/>
        <v>12021965.723472726</v>
      </c>
    </row>
    <row r="70" spans="1:23" ht="12" customHeight="1" x14ac:dyDescent="0.25">
      <c r="A70" s="74" t="s">
        <v>208</v>
      </c>
      <c r="B70" s="102">
        <f t="shared" ref="B70:W70" si="15">-IF(B69&gt;0, B69*$B$35, 0)</f>
        <v>0</v>
      </c>
      <c r="C70" s="102">
        <f t="shared" si="15"/>
        <v>-373434.88424991659</v>
      </c>
      <c r="D70" s="102">
        <f t="shared" si="15"/>
        <v>-395624.42517825234</v>
      </c>
      <c r="E70" s="102">
        <f t="shared" si="15"/>
        <v>-434769.61205210816</v>
      </c>
      <c r="F70" s="102">
        <f t="shared" si="15"/>
        <v>-477809.66761263908</v>
      </c>
      <c r="G70" s="102">
        <f t="shared" si="15"/>
        <v>-525137.62463414285</v>
      </c>
      <c r="H70" s="102">
        <f t="shared" si="15"/>
        <v>-577186.65939327935</v>
      </c>
      <c r="I70" s="102">
        <f t="shared" si="15"/>
        <v>-634434.23370442411</v>
      </c>
      <c r="J70" s="102">
        <f t="shared" si="15"/>
        <v>-697406.66792297584</v>
      </c>
      <c r="K70" s="102">
        <f t="shared" si="15"/>
        <v>-766684.19006239937</v>
      </c>
      <c r="L70" s="102">
        <f t="shared" si="15"/>
        <v>-842906.51092564862</v>
      </c>
      <c r="M70" s="102">
        <f t="shared" si="15"/>
        <v>-926778.98040940787</v>
      </c>
      <c r="N70" s="102">
        <f t="shared" si="15"/>
        <v>-1019079.3859537222</v>
      </c>
      <c r="O70" s="102">
        <f t="shared" si="15"/>
        <v>-1120665.4605390481</v>
      </c>
      <c r="P70" s="102">
        <f t="shared" si="15"/>
        <v>-1232483.1747429706</v>
      </c>
      <c r="Q70" s="102">
        <f t="shared" si="15"/>
        <v>-1355575.8952320162</v>
      </c>
      <c r="R70" s="102">
        <f t="shared" si="15"/>
        <v>-1491094.5007601834</v>
      </c>
      <c r="S70" s="102">
        <f t="shared" si="15"/>
        <v>-1640308.5563635258</v>
      </c>
      <c r="T70" s="102">
        <f t="shared" si="15"/>
        <v>-1804618.6570772389</v>
      </c>
      <c r="U70" s="102">
        <f t="shared" si="15"/>
        <v>-1985570.0642666852</v>
      </c>
      <c r="V70" s="102">
        <f t="shared" si="15"/>
        <v>-2184867.770676435</v>
      </c>
      <c r="W70" s="102">
        <f t="shared" si="15"/>
        <v>-2404393.1446945453</v>
      </c>
    </row>
    <row r="71" spans="1:23" ht="12.75" customHeight="1" thickBot="1" x14ac:dyDescent="0.3">
      <c r="A71" s="111" t="s">
        <v>241</v>
      </c>
      <c r="B71" s="112">
        <f t="shared" ref="B71:W71" si="16">B69+B70</f>
        <v>0</v>
      </c>
      <c r="C71" s="112">
        <f>C69+C70</f>
        <v>1493739.5369996664</v>
      </c>
      <c r="D71" s="112">
        <f t="shared" si="16"/>
        <v>1582497.7007130091</v>
      </c>
      <c r="E71" s="112">
        <f t="shared" si="16"/>
        <v>1739078.4482084326</v>
      </c>
      <c r="F71" s="112">
        <f t="shared" si="16"/>
        <v>1911238.6704505563</v>
      </c>
      <c r="G71" s="112">
        <f t="shared" si="16"/>
        <v>2100550.4985365709</v>
      </c>
      <c r="H71" s="112">
        <f t="shared" si="16"/>
        <v>2308746.6375731174</v>
      </c>
      <c r="I71" s="112">
        <f t="shared" si="16"/>
        <v>2537736.9348176965</v>
      </c>
      <c r="J71" s="112">
        <f t="shared" si="16"/>
        <v>2789626.6716919029</v>
      </c>
      <c r="K71" s="112">
        <f t="shared" si="16"/>
        <v>3066736.760249597</v>
      </c>
      <c r="L71" s="112">
        <f t="shared" si="16"/>
        <v>3371626.043702594</v>
      </c>
      <c r="M71" s="112">
        <f t="shared" si="16"/>
        <v>3707115.921637631</v>
      </c>
      <c r="N71" s="112">
        <f t="shared" si="16"/>
        <v>4076317.5438148887</v>
      </c>
      <c r="O71" s="112">
        <f t="shared" si="16"/>
        <v>4482661.8421561923</v>
      </c>
      <c r="P71" s="112">
        <f t="shared" si="16"/>
        <v>4929932.6989718825</v>
      </c>
      <c r="Q71" s="112">
        <f t="shared" si="16"/>
        <v>5422303.580928064</v>
      </c>
      <c r="R71" s="112">
        <f t="shared" si="16"/>
        <v>5964378.0030407328</v>
      </c>
      <c r="S71" s="112">
        <f t="shared" si="16"/>
        <v>6561234.2254541032</v>
      </c>
      <c r="T71" s="112">
        <f t="shared" si="16"/>
        <v>7218474.6283089546</v>
      </c>
      <c r="U71" s="112">
        <f t="shared" si="16"/>
        <v>7942280.2570667397</v>
      </c>
      <c r="V71" s="112">
        <f t="shared" si="16"/>
        <v>8739471.0827057399</v>
      </c>
      <c r="W71" s="112">
        <f t="shared" si="16"/>
        <v>9617572.5787781812</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1978122.1258912615</v>
      </c>
      <c r="E74" s="106">
        <f t="shared" si="18"/>
        <v>2173848.0602605408</v>
      </c>
      <c r="F74" s="106">
        <f t="shared" si="18"/>
        <v>2389048.3380631953</v>
      </c>
      <c r="G74" s="106">
        <f t="shared" si="18"/>
        <v>2625688.1231707139</v>
      </c>
      <c r="H74" s="106">
        <f t="shared" si="18"/>
        <v>2885933.2969663967</v>
      </c>
      <c r="I74" s="106">
        <f t="shared" si="18"/>
        <v>3172171.1685221205</v>
      </c>
      <c r="J74" s="106">
        <f t="shared" si="18"/>
        <v>3487033.3396148789</v>
      </c>
      <c r="K74" s="106">
        <f t="shared" si="18"/>
        <v>3833420.9503119965</v>
      </c>
      <c r="L74" s="106">
        <f t="shared" si="18"/>
        <v>4214532.5546282427</v>
      </c>
      <c r="M74" s="106">
        <f t="shared" si="18"/>
        <v>4633894.902047039</v>
      </c>
      <c r="N74" s="106">
        <f t="shared" si="18"/>
        <v>5095396.9297686107</v>
      </c>
      <c r="O74" s="106">
        <f t="shared" si="18"/>
        <v>5603327.3026952399</v>
      </c>
      <c r="P74" s="106">
        <f t="shared" si="18"/>
        <v>6162415.8737148531</v>
      </c>
      <c r="Q74" s="106">
        <f t="shared" si="18"/>
        <v>6777879.4761600802</v>
      </c>
      <c r="R74" s="106">
        <f t="shared" si="18"/>
        <v>7455472.5038009165</v>
      </c>
      <c r="S74" s="106">
        <f t="shared" si="18"/>
        <v>8201542.781817629</v>
      </c>
      <c r="T74" s="106">
        <f t="shared" si="18"/>
        <v>9023093.2853861935</v>
      </c>
      <c r="U74" s="106">
        <f t="shared" si="18"/>
        <v>9927850.3213334251</v>
      </c>
      <c r="V74" s="106">
        <f t="shared" si="18"/>
        <v>10924338.853382174</v>
      </c>
      <c r="W74" s="106">
        <f t="shared" si="18"/>
        <v>12021965.723472726</v>
      </c>
    </row>
    <row r="75" spans="1:23" ht="12" customHeight="1" x14ac:dyDescent="0.25">
      <c r="A75" s="74" t="s">
        <v>236</v>
      </c>
      <c r="B75" s="102">
        <f t="shared" ref="B75:W75" si="19">B65</f>
        <v>0</v>
      </c>
      <c r="C75" s="102">
        <f t="shared" si="19"/>
        <v>0</v>
      </c>
      <c r="D75" s="102">
        <f t="shared" si="19"/>
        <v>19908.498571428569</v>
      </c>
      <c r="E75" s="102">
        <f t="shared" si="19"/>
        <v>19908.498571428569</v>
      </c>
      <c r="F75" s="102">
        <f t="shared" si="19"/>
        <v>19908.498571428569</v>
      </c>
      <c r="G75" s="102">
        <f t="shared" si="19"/>
        <v>19908.498571428569</v>
      </c>
      <c r="H75" s="102">
        <f t="shared" si="19"/>
        <v>19908.498571428569</v>
      </c>
      <c r="I75" s="102">
        <f t="shared" si="19"/>
        <v>19908.498571428569</v>
      </c>
      <c r="J75" s="102">
        <f t="shared" si="19"/>
        <v>19908.498571428569</v>
      </c>
      <c r="K75" s="102">
        <f t="shared" si="19"/>
        <v>19908.498571428569</v>
      </c>
      <c r="L75" s="102">
        <f t="shared" si="19"/>
        <v>19908.498571428569</v>
      </c>
      <c r="M75" s="102">
        <f t="shared" si="19"/>
        <v>19908.498571428569</v>
      </c>
      <c r="N75" s="102">
        <f t="shared" si="19"/>
        <v>19908.498571428569</v>
      </c>
      <c r="O75" s="102">
        <f t="shared" si="19"/>
        <v>19908.498571428569</v>
      </c>
      <c r="P75" s="102">
        <f t="shared" si="19"/>
        <v>19908.498571428569</v>
      </c>
      <c r="Q75" s="102">
        <f t="shared" si="19"/>
        <v>19908.498571428569</v>
      </c>
      <c r="R75" s="102">
        <f t="shared" si="19"/>
        <v>19908.498571428569</v>
      </c>
      <c r="S75" s="102">
        <f t="shared" si="19"/>
        <v>19908.498571428569</v>
      </c>
      <c r="T75" s="102">
        <f t="shared" si="19"/>
        <v>19908.498571428569</v>
      </c>
      <c r="U75" s="102">
        <f t="shared" si="19"/>
        <v>19908.498571428569</v>
      </c>
      <c r="V75" s="102">
        <f t="shared" si="19"/>
        <v>19908.498571428569</v>
      </c>
      <c r="W75" s="102">
        <f t="shared" si="19"/>
        <v>19908.498571428569</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-395624.42517825234</v>
      </c>
      <c r="E77" s="109">
        <f>IF(SUM($B$70:E70)+SUM($B$77:D77)&gt;0,0,SUM($B$70:E70)-SUM($B$77:D77))</f>
        <v>-434769.61205210816</v>
      </c>
      <c r="F77" s="109">
        <f>IF(SUM($B$70:F70)+SUM($B$77:E77)&gt;0,0,SUM($B$70:F70)-SUM($B$77:E77))</f>
        <v>-477809.66761263902</v>
      </c>
      <c r="G77" s="109">
        <f>IF(SUM($B$70:G70)+SUM($B$77:F77)&gt;0,0,SUM($B$70:G70)-SUM($B$77:F77))</f>
        <v>-525137.62463414273</v>
      </c>
      <c r="H77" s="109">
        <f>IF(SUM($B$70:H70)+SUM($B$77:G77)&gt;0,0,SUM($B$70:H70)-SUM($B$77:G77))</f>
        <v>-577186.65939327935</v>
      </c>
      <c r="I77" s="109">
        <f>IF(SUM($B$70:I70)+SUM($B$77:H77)&gt;0,0,SUM($B$70:I70)-SUM($B$77:H77))</f>
        <v>-634434.233704424</v>
      </c>
      <c r="J77" s="109">
        <f>IF(SUM($B$70:J70)+SUM($B$77:I77)&gt;0,0,SUM($B$70:J70)-SUM($B$77:I77))</f>
        <v>-697406.66792297596</v>
      </c>
      <c r="K77" s="109">
        <f>IF(SUM($B$70:K70)+SUM($B$77:J77)&gt;0,0,SUM($B$70:K70)-SUM($B$77:J77))</f>
        <v>-766684.19006239949</v>
      </c>
      <c r="L77" s="109">
        <f>IF(SUM($B$70:L70)+SUM($B$77:K77)&gt;0,0,SUM($B$70:L70)-SUM($B$77:K77))</f>
        <v>-842906.51092564873</v>
      </c>
      <c r="M77" s="109">
        <f>IF(SUM($B$70:M70)+SUM($B$77:L77)&gt;0,0,SUM($B$70:M70)-SUM($B$77:L77))</f>
        <v>-926778.98040940799</v>
      </c>
      <c r="N77" s="109">
        <f>IF(SUM($B$70:N70)+SUM($B$77:M77)&gt;0,0,SUM($B$70:N70)-SUM($B$77:M77))</f>
        <v>-1019079.3859537225</v>
      </c>
      <c r="O77" s="109">
        <f>IF(SUM($B$70:O70)+SUM($B$77:N77)&gt;0,0,SUM($B$70:O70)-SUM($B$77:N77))</f>
        <v>-1120665.4605390476</v>
      </c>
      <c r="P77" s="109">
        <f>IF(SUM($B$70:P70)+SUM($B$77:O77)&gt;0,0,SUM($B$70:P70)-SUM($B$77:O77))</f>
        <v>-1232483.1747429706</v>
      </c>
      <c r="Q77" s="109">
        <f>IF(SUM($B$70:Q70)+SUM($B$77:P77)&gt;0,0,SUM($B$70:Q70)-SUM($B$77:P77))</f>
        <v>-1355575.8952320162</v>
      </c>
      <c r="R77" s="109">
        <f>IF(SUM($B$70:R70)+SUM($B$77:Q77)&gt;0,0,SUM($B$70:R70)-SUM($B$77:Q77))</f>
        <v>-1491094.5007601827</v>
      </c>
      <c r="S77" s="109">
        <f>IF(SUM($B$70:S70)+SUM($B$77:R77)&gt;0,0,SUM($B$70:S70)-SUM($B$77:R77))</f>
        <v>-1640308.5563635249</v>
      </c>
      <c r="T77" s="109">
        <f>IF(SUM($B$70:T70)+SUM($B$77:S77)&gt;0,0,SUM($B$70:T70)-SUM($B$77:S77))</f>
        <v>-1804618.657077238</v>
      </c>
      <c r="U77" s="109">
        <f>IF(SUM($B$70:U70)+SUM($B$77:T77)&gt;0,0,SUM($B$70:U70)-SUM($B$77:T77))</f>
        <v>-1985570.0642666854</v>
      </c>
      <c r="V77" s="109">
        <f>IF(SUM($B$70:V70)+SUM($B$77:U77)&gt;0,0,SUM($B$70:V70)-SUM($B$77:U77))</f>
        <v>-2184867.770676434</v>
      </c>
      <c r="W77" s="109">
        <f>IF(SUM($B$70:W70)+SUM($B$77:V77)&gt;0,0,SUM($B$70:W70)-SUM($B$77:V77))</f>
        <v>-2404393.1446945444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1589285.6876086509</v>
      </c>
      <c r="E82" s="106">
        <f t="shared" si="24"/>
        <v>1739415.3646865413</v>
      </c>
      <c r="F82" s="106">
        <f t="shared" si="24"/>
        <v>1909628.1525853274</v>
      </c>
      <c r="G82" s="106">
        <f t="shared" si="24"/>
        <v>2096796.0299408555</v>
      </c>
      <c r="H82" s="106">
        <f t="shared" si="24"/>
        <v>2302631.6301085856</v>
      </c>
      <c r="I82" s="106">
        <f t="shared" si="24"/>
        <v>2529022.6575771607</v>
      </c>
      <c r="J82" s="106">
        <f t="shared" si="24"/>
        <v>2778049.9644976635</v>
      </c>
      <c r="K82" s="106">
        <f t="shared" si="24"/>
        <v>3052007.5090949219</v>
      </c>
      <c r="L82" s="106">
        <f t="shared" si="24"/>
        <v>3353424.3931860058</v>
      </c>
      <c r="M82" s="106">
        <f t="shared" si="24"/>
        <v>3685089.196810788</v>
      </c>
      <c r="N82" s="106">
        <f t="shared" si="24"/>
        <v>4050076.8509577676</v>
      </c>
      <c r="O82" s="106">
        <f t="shared" si="24"/>
        <v>4451778.3147785654</v>
      </c>
      <c r="P82" s="106">
        <f t="shared" si="24"/>
        <v>4893933.3517849576</v>
      </c>
      <c r="Q82" s="106">
        <f t="shared" si="24"/>
        <v>5380666.7305985782</v>
      </c>
      <c r="R82" s="106">
        <f t="shared" si="24"/>
        <v>5916528.2101916866</v>
      </c>
      <c r="S82" s="106">
        <f t="shared" si="24"/>
        <v>6506536.7075674692</v>
      </c>
      <c r="T82" s="106">
        <f t="shared" si="24"/>
        <v>7156229.0878671361</v>
      </c>
      <c r="U82" s="106">
        <f t="shared" si="24"/>
        <v>7871714.063387054</v>
      </c>
      <c r="V82" s="106">
        <f t="shared" si="24"/>
        <v>8659731.7394159026</v>
      </c>
      <c r="W82" s="106">
        <f t="shared" si="24"/>
        <v>9527719.4016841631</v>
      </c>
    </row>
    <row r="83" spans="1:23" ht="12" customHeight="1" x14ac:dyDescent="0.25">
      <c r="A83" s="94" t="s">
        <v>248</v>
      </c>
      <c r="B83" s="106">
        <f>SUM($B$82:B82)</f>
        <v>0</v>
      </c>
      <c r="C83" s="106">
        <f>SUM(B82:C82)</f>
        <v>977375.2548747079</v>
      </c>
      <c r="D83" s="106">
        <f>SUM(B82:D82)</f>
        <v>2566660.942483359</v>
      </c>
      <c r="E83" s="106">
        <f>SUM($B$82:E82)</f>
        <v>4306076.3071699003</v>
      </c>
      <c r="F83" s="106">
        <f>SUM($B$82:F82)</f>
        <v>6215704.4597552279</v>
      </c>
      <c r="G83" s="106">
        <f>SUM($B$82:G82)</f>
        <v>8312500.4896960836</v>
      </c>
      <c r="H83" s="106">
        <f>SUM($B$82:H82)</f>
        <v>10615132.119804669</v>
      </c>
      <c r="I83" s="106">
        <f>SUM($B$82:I82)</f>
        <v>13144154.77738183</v>
      </c>
      <c r="J83" s="106">
        <f>SUM($B$82:J82)</f>
        <v>15922204.741879493</v>
      </c>
      <c r="K83" s="106">
        <f>SUM($B$82:K82)</f>
        <v>18974212.250974417</v>
      </c>
      <c r="L83" s="106">
        <f>SUM($B$82:L82)</f>
        <v>22327636.644160423</v>
      </c>
      <c r="M83" s="106">
        <f>SUM($B$82:M82)</f>
        <v>26012725.840971213</v>
      </c>
      <c r="N83" s="106">
        <f>SUM($B$82:N82)</f>
        <v>30062802.691928979</v>
      </c>
      <c r="O83" s="106">
        <f>SUM($B$82:O82)</f>
        <v>34514581.006707542</v>
      </c>
      <c r="P83" s="106">
        <f>SUM($B$82:P82)</f>
        <v>39408514.358492501</v>
      </c>
      <c r="Q83" s="106">
        <f>SUM($B$82:Q82)</f>
        <v>44789181.089091077</v>
      </c>
      <c r="R83" s="106">
        <f>SUM($B$82:R82)</f>
        <v>50705709.299282767</v>
      </c>
      <c r="S83" s="106">
        <f>SUM($B$82:S82)</f>
        <v>57212246.006850235</v>
      </c>
      <c r="T83" s="106">
        <f>SUM($B$82:T82)</f>
        <v>64368475.094717368</v>
      </c>
      <c r="U83" s="106">
        <f>SUM($B$82:U82)</f>
        <v>72240189.15810442</v>
      </c>
      <c r="V83" s="106">
        <f>SUM($B$82:V82)</f>
        <v>80899920.897520319</v>
      </c>
      <c r="W83" s="106">
        <f>SUM($B$82:W82)</f>
        <v>90427640.299204484</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1406447.5111580982</v>
      </c>
      <c r="E85" s="106">
        <f t="shared" si="26"/>
        <v>1362217.3738636868</v>
      </c>
      <c r="F85" s="106">
        <f t="shared" si="26"/>
        <v>1323468.1010393174</v>
      </c>
      <c r="G85" s="106">
        <f t="shared" si="26"/>
        <v>1286004.273286494</v>
      </c>
      <c r="H85" s="106">
        <f t="shared" si="26"/>
        <v>1249776.1961880419</v>
      </c>
      <c r="I85" s="106">
        <f t="shared" si="26"/>
        <v>1214736.4387325093</v>
      </c>
      <c r="J85" s="106">
        <f t="shared" si="26"/>
        <v>1180839.7062683238</v>
      </c>
      <c r="K85" s="106">
        <f t="shared" si="26"/>
        <v>1148042.7225964132</v>
      </c>
      <c r="L85" s="106">
        <f t="shared" si="26"/>
        <v>1116304.1203866077</v>
      </c>
      <c r="M85" s="106">
        <f t="shared" si="26"/>
        <v>1085584.3391859205</v>
      </c>
      <c r="N85" s="106">
        <f t="shared" si="26"/>
        <v>1055845.5303606275</v>
      </c>
      <c r="O85" s="106">
        <f t="shared" si="26"/>
        <v>1027051.4683799238</v>
      </c>
      <c r="P85" s="106">
        <f t="shared" si="26"/>
        <v>999167.46790774644</v>
      </c>
      <c r="Q85" s="106">
        <f t="shared" si="26"/>
        <v>972160.30622184474</v>
      </c>
      <c r="R85" s="106">
        <f t="shared" si="26"/>
        <v>945998.15052608296</v>
      </c>
      <c r="S85" s="106">
        <f t="shared" si="26"/>
        <v>920650.48976390751</v>
      </c>
      <c r="T85" s="106">
        <f t="shared" si="26"/>
        <v>896088.07057837478</v>
      </c>
      <c r="U85" s="106">
        <f t="shared" si="26"/>
        <v>872282.83709772176</v>
      </c>
      <c r="V85" s="106">
        <f t="shared" si="26"/>
        <v>849207.87425547338</v>
      </c>
      <c r="W85" s="106">
        <f t="shared" si="26"/>
        <v>826837.35438102076</v>
      </c>
    </row>
    <row r="86" spans="1:23" ht="21.75" customHeight="1" x14ac:dyDescent="0.25">
      <c r="A86" s="110" t="s">
        <v>251</v>
      </c>
      <c r="B86" s="106">
        <f>SUM(B85)</f>
        <v>0</v>
      </c>
      <c r="C86" s="106">
        <f t="shared" ref="C86:W86" si="27">C85+B86</f>
        <v>977375.2548747079</v>
      </c>
      <c r="D86" s="106">
        <f t="shared" si="27"/>
        <v>2383822.7660328061</v>
      </c>
      <c r="E86" s="106">
        <f t="shared" si="27"/>
        <v>3746040.1398964929</v>
      </c>
      <c r="F86" s="106">
        <f t="shared" si="27"/>
        <v>5069508.2409358099</v>
      </c>
      <c r="G86" s="106">
        <f t="shared" si="27"/>
        <v>6355512.5142223034</v>
      </c>
      <c r="H86" s="106">
        <f t="shared" si="27"/>
        <v>7605288.7104103453</v>
      </c>
      <c r="I86" s="106">
        <f t="shared" si="27"/>
        <v>8820025.1491428539</v>
      </c>
      <c r="J86" s="106">
        <f t="shared" si="27"/>
        <v>10000864.855411178</v>
      </c>
      <c r="K86" s="106">
        <f t="shared" si="27"/>
        <v>11148907.57800759</v>
      </c>
      <c r="L86" s="106">
        <f t="shared" si="27"/>
        <v>12265211.698394198</v>
      </c>
      <c r="M86" s="106">
        <f t="shared" si="27"/>
        <v>13350796.037580118</v>
      </c>
      <c r="N86" s="106">
        <f t="shared" si="27"/>
        <v>14406641.567940746</v>
      </c>
      <c r="O86" s="106">
        <f t="shared" si="27"/>
        <v>15433693.03632067</v>
      </c>
      <c r="P86" s="106">
        <f t="shared" si="27"/>
        <v>16432860.504228417</v>
      </c>
      <c r="Q86" s="106">
        <f t="shared" si="27"/>
        <v>17405020.810450263</v>
      </c>
      <c r="R86" s="106">
        <f t="shared" si="27"/>
        <v>18351018.960976347</v>
      </c>
      <c r="S86" s="106">
        <f t="shared" si="27"/>
        <v>19271669.450740255</v>
      </c>
      <c r="T86" s="106">
        <f t="shared" si="27"/>
        <v>20167757.521318629</v>
      </c>
      <c r="U86" s="106">
        <f t="shared" si="27"/>
        <v>21040040.358416352</v>
      </c>
      <c r="V86" s="106">
        <f t="shared" si="27"/>
        <v>21889248.232671827</v>
      </c>
      <c r="W86" s="106">
        <f t="shared" si="27"/>
        <v>22716085.587052848</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O_Ч2_167</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Аварийно-восстановительные работы (модернизация) КЛ 0,4 кВ от ТП 78 (замена КЛ 0,4 кВ от ТП 78), г. Чернушка</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264</v>
      </c>
      <c r="B21" s="237" t="s">
        <v>265</v>
      </c>
      <c r="C21" s="240" t="s">
        <v>266</v>
      </c>
      <c r="D21" s="240"/>
      <c r="E21" s="240"/>
      <c r="F21" s="240"/>
      <c r="G21" s="237" t="s">
        <v>267</v>
      </c>
      <c r="H21" s="248" t="s">
        <v>268</v>
      </c>
      <c r="I21" s="237" t="s">
        <v>269</v>
      </c>
      <c r="J21" s="237" t="s">
        <v>270</v>
      </c>
    </row>
    <row r="22" spans="1:10" s="4" customFormat="1" ht="46.5" customHeight="1" x14ac:dyDescent="0.25">
      <c r="A22" s="237"/>
      <c r="B22" s="237"/>
      <c r="C22" s="249" t="s">
        <v>271</v>
      </c>
      <c r="D22" s="249"/>
      <c r="E22" s="243" t="s">
        <v>272</v>
      </c>
      <c r="F22" s="244"/>
      <c r="G22" s="237"/>
      <c r="H22" s="250"/>
      <c r="I22" s="237"/>
      <c r="J22" s="237"/>
    </row>
    <row r="23" spans="1:10" s="4" customFormat="1" ht="31.5" x14ac:dyDescent="0.25">
      <c r="A23" s="237"/>
      <c r="B23" s="237"/>
      <c r="C23" s="138" t="s">
        <v>273</v>
      </c>
      <c r="D23" s="138" t="s">
        <v>274</v>
      </c>
      <c r="E23" s="138" t="s">
        <v>273</v>
      </c>
      <c r="F23" s="138" t="s">
        <v>274</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45457</v>
      </c>
      <c r="D32" s="145">
        <v>45457</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45487</v>
      </c>
      <c r="D35" s="145">
        <v>45487</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45517</v>
      </c>
      <c r="D37" s="145">
        <v>45517</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t="s">
        <v>83</v>
      </c>
      <c r="F39" s="145" t="s">
        <v>83</v>
      </c>
      <c r="G39" s="146"/>
      <c r="H39" s="146"/>
      <c r="I39" s="146" t="s">
        <v>258</v>
      </c>
      <c r="J39" s="146" t="s">
        <v>258</v>
      </c>
    </row>
    <row r="40" spans="1:10" s="4" customFormat="1" x14ac:dyDescent="0.25">
      <c r="A40" s="139" t="s">
        <v>303</v>
      </c>
      <c r="B40" s="148" t="s">
        <v>304</v>
      </c>
      <c r="C40" s="145">
        <v>45557</v>
      </c>
      <c r="D40" s="145">
        <v>45557</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t="s">
        <v>83</v>
      </c>
      <c r="F42" s="145" t="s">
        <v>83</v>
      </c>
      <c r="G42" s="146"/>
      <c r="H42" s="146"/>
      <c r="I42" s="146" t="s">
        <v>258</v>
      </c>
      <c r="J42" s="146" t="s">
        <v>258</v>
      </c>
    </row>
    <row r="43" spans="1:10" s="4" customFormat="1" x14ac:dyDescent="0.25">
      <c r="A43" s="139" t="s">
        <v>308</v>
      </c>
      <c r="B43" s="148" t="s">
        <v>309</v>
      </c>
      <c r="C43" s="145">
        <v>45587</v>
      </c>
      <c r="D43" s="145">
        <v>45587</v>
      </c>
      <c r="E43" s="145" t="s">
        <v>83</v>
      </c>
      <c r="F43" s="145" t="s">
        <v>83</v>
      </c>
      <c r="G43" s="146"/>
      <c r="H43" s="146"/>
      <c r="I43" s="146" t="s">
        <v>258</v>
      </c>
      <c r="J43" s="146" t="s">
        <v>258</v>
      </c>
    </row>
    <row r="44" spans="1:10" s="4" customFormat="1" x14ac:dyDescent="0.25">
      <c r="A44" s="139" t="s">
        <v>310</v>
      </c>
      <c r="B44" s="148" t="s">
        <v>311</v>
      </c>
      <c r="C44" s="145">
        <v>45597</v>
      </c>
      <c r="D44" s="145">
        <v>45597</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45627</v>
      </c>
      <c r="D47" s="145">
        <v>45627</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83</v>
      </c>
      <c r="F49" s="145" t="s">
        <v>83</v>
      </c>
      <c r="G49" s="146"/>
      <c r="H49" s="146"/>
      <c r="I49" s="146" t="s">
        <v>258</v>
      </c>
      <c r="J49" s="146" t="s">
        <v>258</v>
      </c>
    </row>
    <row r="50" spans="1:10" s="4" customFormat="1" ht="78.75" x14ac:dyDescent="0.25">
      <c r="A50" s="139" t="s">
        <v>321</v>
      </c>
      <c r="B50" s="148" t="s">
        <v>322</v>
      </c>
      <c r="C50" s="145">
        <v>45641</v>
      </c>
      <c r="D50" s="145">
        <v>45641</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45641</v>
      </c>
      <c r="D52" s="145">
        <v>45641</v>
      </c>
      <c r="E52" s="145" t="s">
        <v>83</v>
      </c>
      <c r="F52" s="145" t="s">
        <v>83</v>
      </c>
      <c r="G52" s="146"/>
      <c r="H52" s="146"/>
      <c r="I52" s="146" t="s">
        <v>258</v>
      </c>
      <c r="J52" s="146" t="s">
        <v>258</v>
      </c>
    </row>
    <row r="53" spans="1:10" s="4" customFormat="1" ht="31.5" x14ac:dyDescent="0.25">
      <c r="A53" s="139" t="s">
        <v>327</v>
      </c>
      <c r="B53" s="149" t="s">
        <v>328</v>
      </c>
      <c r="C53" s="145">
        <v>45641</v>
      </c>
      <c r="D53" s="145">
        <v>45641</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2024-10-29T06:48:35Z</dcterms:created>
  <dcterms:modified xsi:type="dcterms:W3CDTF">2024-11-14T06:27:09Z</dcterms:modified>
</cp:coreProperties>
</file>