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31EC1ABC-B8EA-4304-8FA1-06D0E3EB5B2F}" xr6:coauthVersionLast="45" xr6:coauthVersionMax="45" xr10:uidLastSave="{00000000-0000-0000-0000-000000000000}"/>
  <bookViews>
    <workbookView xWindow="-120" yWindow="-120" windowWidth="29040" windowHeight="15840" xr2:uid="{028A3F70-7D17-4B28-9CB4-B3362ACD1A5F}"/>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47" i="8"/>
  <c r="D60" i="8" s="1"/>
  <c r="D59" i="8"/>
  <c r="D58" i="8" s="1"/>
  <c r="D61" i="8"/>
  <c r="D62" i="8"/>
  <c r="D63" i="8"/>
  <c r="E47" i="8"/>
  <c r="E61" i="8" s="1"/>
  <c r="E60" i="8"/>
  <c r="E62" i="8"/>
  <c r="E63" i="8"/>
  <c r="F47" i="8"/>
  <c r="F60" i="8" s="1"/>
  <c r="F59" i="8"/>
  <c r="F58" i="8" s="1"/>
  <c r="F61" i="8"/>
  <c r="F62" i="8"/>
  <c r="F63" i="8"/>
  <c r="G47" i="8"/>
  <c r="G63" i="8"/>
  <c r="H47" i="8"/>
  <c r="H59" i="8"/>
  <c r="H60" i="8"/>
  <c r="H61" i="8"/>
  <c r="H62" i="8"/>
  <c r="H63" i="8"/>
  <c r="I47" i="8"/>
  <c r="I61" i="8" s="1"/>
  <c r="I60" i="8"/>
  <c r="I62" i="8"/>
  <c r="I63" i="8"/>
  <c r="J63" i="8"/>
  <c r="K63" i="8"/>
  <c r="L63" i="8"/>
  <c r="M63" i="8"/>
  <c r="N63" i="8"/>
  <c r="O63" i="8"/>
  <c r="P63" i="8"/>
  <c r="Q63" i="8"/>
  <c r="R63" i="8"/>
  <c r="B48" i="8"/>
  <c r="B57" i="8"/>
  <c r="B79" i="8" s="1"/>
  <c r="B65" i="8"/>
  <c r="B75" i="8" s="1"/>
  <c r="B68" i="8"/>
  <c r="B76" i="8" s="1"/>
  <c r="B81" i="8"/>
  <c r="C65" i="8"/>
  <c r="C75" i="8" s="1"/>
  <c r="C68" i="8"/>
  <c r="C76" i="8" s="1"/>
  <c r="C81" i="8"/>
  <c r="B72" i="8"/>
  <c r="C72" i="8" s="1"/>
  <c r="D48" i="8"/>
  <c r="D57" i="8"/>
  <c r="D65" i="8"/>
  <c r="D75" i="8" s="1"/>
  <c r="D68" i="8"/>
  <c r="D76" i="8" s="1"/>
  <c r="D81" i="8"/>
  <c r="E48" i="8"/>
  <c r="E57" i="8" s="1"/>
  <c r="E65" i="8"/>
  <c r="E75" i="8"/>
  <c r="E68" i="8"/>
  <c r="E76" i="8"/>
  <c r="E79" i="8"/>
  <c r="E81" i="8"/>
  <c r="F48" i="8"/>
  <c r="F57" i="8"/>
  <c r="F65" i="8"/>
  <c r="F75" i="8" s="1"/>
  <c r="F68" i="8"/>
  <c r="F76" i="8" s="1"/>
  <c r="F81" i="8"/>
  <c r="G65" i="8"/>
  <c r="G75" i="8"/>
  <c r="G68" i="8"/>
  <c r="G76" i="8"/>
  <c r="G81" i="8"/>
  <c r="H48" i="8"/>
  <c r="H57" i="8"/>
  <c r="H65" i="8"/>
  <c r="H75" i="8" s="1"/>
  <c r="H68" i="8"/>
  <c r="H76" i="8" s="1"/>
  <c r="H81" i="8"/>
  <c r="I48" i="8"/>
  <c r="I57" i="8" s="1"/>
  <c r="I65" i="8"/>
  <c r="I75" i="8"/>
  <c r="I68" i="8"/>
  <c r="I76" i="8"/>
  <c r="I79" i="8"/>
  <c r="I81" i="8"/>
  <c r="J65" i="8"/>
  <c r="J75" i="8" s="1"/>
  <c r="J68" i="8"/>
  <c r="J76" i="8" s="1"/>
  <c r="J81" i="8"/>
  <c r="K65" i="8"/>
  <c r="K75" i="8"/>
  <c r="K68" i="8"/>
  <c r="K76" i="8"/>
  <c r="K81" i="8"/>
  <c r="L65" i="8"/>
  <c r="L75" i="8" s="1"/>
  <c r="L68" i="8"/>
  <c r="L76" i="8" s="1"/>
  <c r="L81" i="8"/>
  <c r="M65" i="8"/>
  <c r="M75" i="8"/>
  <c r="M68" i="8"/>
  <c r="M76" i="8"/>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s="1"/>
  <c r="J66" i="8"/>
  <c r="K66" i="8" s="1"/>
  <c r="L66" i="8" s="1"/>
  <c r="M66" i="8" s="1"/>
  <c r="N66" i="8" s="1"/>
  <c r="O66" i="8" s="1"/>
  <c r="P66" i="8" s="1"/>
  <c r="Q66" i="8" s="1"/>
  <c r="R66" i="8" s="1"/>
  <c r="D72" i="8"/>
  <c r="E72" i="8" s="1"/>
  <c r="F72" i="8" s="1"/>
  <c r="G72" i="8" s="1"/>
  <c r="H72" i="8" s="1"/>
  <c r="I72" i="8" s="1"/>
  <c r="J72" i="8" s="1"/>
  <c r="K72" i="8" s="1"/>
  <c r="L72" i="8" s="1"/>
  <c r="M72" i="8" s="1"/>
  <c r="N72" i="8" s="1"/>
  <c r="O72" i="8" s="1"/>
  <c r="P72" i="8" s="1"/>
  <c r="Q72" i="8" s="1"/>
  <c r="R72" i="8" s="1"/>
  <c r="S72" i="8" s="1"/>
  <c r="T72" i="8" s="1"/>
  <c r="U72" i="8" s="1"/>
  <c r="V72" i="8" s="1"/>
  <c r="W72" i="8" s="1"/>
  <c r="B78" i="8"/>
  <c r="D78" i="8"/>
  <c r="F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H58" i="8" l="1"/>
  <c r="H78" i="8" s="1"/>
  <c r="W75" i="8"/>
  <c r="G59" i="8"/>
  <c r="G60" i="8"/>
  <c r="G61" i="8"/>
  <c r="G62" i="8"/>
  <c r="G48" i="8"/>
  <c r="G57" i="8" s="1"/>
  <c r="S66" i="8"/>
  <c r="T66" i="8" s="1"/>
  <c r="U66" i="8" s="1"/>
  <c r="V66" i="8" s="1"/>
  <c r="W66" i="8" s="1"/>
  <c r="F64" i="8"/>
  <c r="F67" i="8" s="1"/>
  <c r="F79" i="8"/>
  <c r="C59" i="8"/>
  <c r="C48" i="8"/>
  <c r="C57" i="8" s="1"/>
  <c r="C60" i="8"/>
  <c r="C61" i="8"/>
  <c r="D64" i="8"/>
  <c r="D67" i="8" s="1"/>
  <c r="B64" i="8"/>
  <c r="B67" i="8" s="1"/>
  <c r="I59" i="8"/>
  <c r="I58" i="8" s="1"/>
  <c r="E59" i="8"/>
  <c r="E58" i="8" s="1"/>
  <c r="J47" i="8"/>
  <c r="G79" i="8" l="1"/>
  <c r="J62" i="8"/>
  <c r="J59" i="8"/>
  <c r="J58" i="8" s="1"/>
  <c r="J60" i="8"/>
  <c r="J48" i="8"/>
  <c r="J57" i="8" s="1"/>
  <c r="J61" i="8"/>
  <c r="K47" i="8"/>
  <c r="C79" i="8"/>
  <c r="H64" i="8"/>
  <c r="H67" i="8" s="1"/>
  <c r="I78" i="8"/>
  <c r="I64" i="8"/>
  <c r="I67" i="8" s="1"/>
  <c r="B69" i="8"/>
  <c r="B74" i="8"/>
  <c r="F69" i="8"/>
  <c r="F74" i="8"/>
  <c r="G58" i="8"/>
  <c r="G64" i="8" s="1"/>
  <c r="G67" i="8" s="1"/>
  <c r="D69" i="8"/>
  <c r="D74" i="8"/>
  <c r="E64" i="8"/>
  <c r="E67" i="8" s="1"/>
  <c r="E78" i="8"/>
  <c r="D79" i="8"/>
  <c r="C58" i="8"/>
  <c r="H79" i="8"/>
  <c r="G74" i="8" l="1"/>
  <c r="G69" i="8"/>
  <c r="F70" i="8"/>
  <c r="F71" i="8" s="1"/>
  <c r="I74" i="8"/>
  <c r="I69" i="8"/>
  <c r="C64" i="8"/>
  <c r="C67" i="8" s="1"/>
  <c r="J64" i="8"/>
  <c r="J67" i="8" s="1"/>
  <c r="J79" i="8"/>
  <c r="J78" i="8"/>
  <c r="G78" i="8"/>
  <c r="D70" i="8"/>
  <c r="D71" i="8"/>
  <c r="B70" i="8"/>
  <c r="B71" i="8" s="1"/>
  <c r="H74" i="8"/>
  <c r="H69" i="8"/>
  <c r="K59" i="8"/>
  <c r="K60" i="8"/>
  <c r="K61" i="8"/>
  <c r="L47" i="8"/>
  <c r="K62" i="8"/>
  <c r="K48" i="8"/>
  <c r="K57" i="8" s="1"/>
  <c r="E74" i="8"/>
  <c r="E69" i="8"/>
  <c r="C78" i="8"/>
  <c r="K79" i="8" l="1"/>
  <c r="K64" i="8"/>
  <c r="K67" i="8" s="1"/>
  <c r="J74" i="8"/>
  <c r="J69" i="8"/>
  <c r="K58" i="8"/>
  <c r="B77" i="8"/>
  <c r="B82" i="8" s="1"/>
  <c r="C69" i="8"/>
  <c r="C74" i="8"/>
  <c r="G70" i="8"/>
  <c r="G71" i="8" s="1"/>
  <c r="E71" i="8"/>
  <c r="E70" i="8"/>
  <c r="L60" i="8"/>
  <c r="L61" i="8"/>
  <c r="M47" i="8"/>
  <c r="L62" i="8"/>
  <c r="L59" i="8"/>
  <c r="L58" i="8" s="1"/>
  <c r="L48" i="8"/>
  <c r="L57" i="8" s="1"/>
  <c r="H70" i="8"/>
  <c r="H71" i="8" s="1"/>
  <c r="I70" i="8"/>
  <c r="I71" i="8" s="1"/>
  <c r="K74" i="8" l="1"/>
  <c r="K69" i="8"/>
  <c r="B83" i="8"/>
  <c r="B87" i="8"/>
  <c r="K78" i="8"/>
  <c r="M61" i="8"/>
  <c r="N47" i="8"/>
  <c r="M62" i="8"/>
  <c r="M59" i="8"/>
  <c r="M60" i="8"/>
  <c r="M48" i="8"/>
  <c r="M57" i="8" s="1"/>
  <c r="C70" i="8"/>
  <c r="C71" i="8" s="1"/>
  <c r="J70" i="8"/>
  <c r="J71" i="8"/>
  <c r="L64" i="8"/>
  <c r="L67" i="8" s="1"/>
  <c r="L79" i="8"/>
  <c r="L78" i="8"/>
  <c r="M79" i="8" l="1"/>
  <c r="N62" i="8"/>
  <c r="N59" i="8"/>
  <c r="N60" i="8"/>
  <c r="N48" i="8"/>
  <c r="N57" i="8" s="1"/>
  <c r="O47" i="8"/>
  <c r="N61" i="8"/>
  <c r="K70" i="8"/>
  <c r="K71" i="8" s="1"/>
  <c r="M58" i="8"/>
  <c r="L69" i="8"/>
  <c r="L74" i="8"/>
  <c r="C77" i="8"/>
  <c r="C82" i="8" s="1"/>
  <c r="B85" i="8"/>
  <c r="B86" i="8" s="1"/>
  <c r="O59" i="8" l="1"/>
  <c r="O60" i="8"/>
  <c r="O61" i="8"/>
  <c r="P47" i="8"/>
  <c r="O62" i="8"/>
  <c r="O48" i="8"/>
  <c r="O57" i="8" s="1"/>
  <c r="N79" i="8"/>
  <c r="N78" i="8"/>
  <c r="M78" i="8"/>
  <c r="C85" i="8"/>
  <c r="C86" i="8" s="1"/>
  <c r="C89" i="8" s="1"/>
  <c r="C83" i="8"/>
  <c r="C87" i="8"/>
  <c r="L70" i="8"/>
  <c r="L71" i="8"/>
  <c r="D77" i="8"/>
  <c r="N58" i="8"/>
  <c r="N64" i="8" s="1"/>
  <c r="N67" i="8" s="1"/>
  <c r="M64" i="8"/>
  <c r="M67" i="8" s="1"/>
  <c r="N74" i="8" l="1"/>
  <c r="N69" i="8"/>
  <c r="D82" i="8"/>
  <c r="E77" i="8"/>
  <c r="E82" i="8" s="1"/>
  <c r="E85" i="8" s="1"/>
  <c r="F77" i="8"/>
  <c r="F82" i="8" s="1"/>
  <c r="F85" i="8" s="1"/>
  <c r="C88" i="8"/>
  <c r="B88" i="8"/>
  <c r="O64" i="8"/>
  <c r="O67" i="8" s="1"/>
  <c r="O79" i="8"/>
  <c r="M74" i="8"/>
  <c r="M69" i="8"/>
  <c r="B89" i="8"/>
  <c r="O58" i="8"/>
  <c r="O78" i="8" s="1"/>
  <c r="P60" i="8"/>
  <c r="P61" i="8"/>
  <c r="Q47" i="8"/>
  <c r="P62" i="8"/>
  <c r="P59" i="8"/>
  <c r="P58" i="8" s="1"/>
  <c r="P48" i="8"/>
  <c r="P57" i="8" s="1"/>
  <c r="G77" i="8" l="1"/>
  <c r="D85" i="8"/>
  <c r="D86" i="8" s="1"/>
  <c r="D89" i="8" s="1"/>
  <c r="E83" i="8"/>
  <c r="D87" i="8"/>
  <c r="E87" i="8"/>
  <c r="F83" i="8"/>
  <c r="D83" i="8"/>
  <c r="D88" i="8" s="1"/>
  <c r="F87" i="8"/>
  <c r="M70" i="8"/>
  <c r="M71" i="8" s="1"/>
  <c r="Q61" i="8"/>
  <c r="R47" i="8"/>
  <c r="Q62" i="8"/>
  <c r="Q59" i="8"/>
  <c r="Q58" i="8" s="1"/>
  <c r="Q48" i="8"/>
  <c r="Q57" i="8" s="1"/>
  <c r="Q60" i="8"/>
  <c r="N70" i="8"/>
  <c r="N71" i="8"/>
  <c r="O74" i="8"/>
  <c r="O69" i="8"/>
  <c r="P79" i="8"/>
  <c r="P64" i="8"/>
  <c r="P67" i="8" s="1"/>
  <c r="P78" i="8"/>
  <c r="E86" i="8"/>
  <c r="E89" i="8" s="1"/>
  <c r="G82" i="8" l="1"/>
  <c r="O70" i="8"/>
  <c r="O71" i="8" s="1"/>
  <c r="R62" i="8"/>
  <c r="R59" i="8"/>
  <c r="R60" i="8"/>
  <c r="B29" i="8" s="1"/>
  <c r="R61" i="8"/>
  <c r="R48" i="8"/>
  <c r="R57" i="8" s="1"/>
  <c r="S47" i="8"/>
  <c r="F88" i="8"/>
  <c r="P74" i="8"/>
  <c r="P69" i="8"/>
  <c r="H77" i="8"/>
  <c r="Q79" i="8"/>
  <c r="Q64" i="8"/>
  <c r="Q67" i="8" s="1"/>
  <c r="Q78" i="8"/>
  <c r="E88" i="8"/>
  <c r="F86" i="8"/>
  <c r="F89" i="8" s="1"/>
  <c r="H82" i="8" l="1"/>
  <c r="H85" i="8" s="1"/>
  <c r="I77" i="8"/>
  <c r="R79" i="8"/>
  <c r="B32" i="8"/>
  <c r="Q74" i="8"/>
  <c r="Q69" i="8"/>
  <c r="G85" i="8"/>
  <c r="G86" i="8" s="1"/>
  <c r="G89" i="8" s="1"/>
  <c r="H83" i="8"/>
  <c r="G87" i="8"/>
  <c r="H87" i="8"/>
  <c r="G83" i="8"/>
  <c r="G88" i="8" s="1"/>
  <c r="P70" i="8"/>
  <c r="P71" i="8"/>
  <c r="S48" i="8"/>
  <c r="S57" i="8" s="1"/>
  <c r="S61" i="8"/>
  <c r="S62" i="8"/>
  <c r="S59" i="8"/>
  <c r="S58" i="8" s="1"/>
  <c r="S60" i="8"/>
  <c r="T47" i="8"/>
  <c r="R58" i="8"/>
  <c r="B26" i="8" s="1"/>
  <c r="R78" i="8" l="1"/>
  <c r="I82" i="8"/>
  <c r="J77" i="8"/>
  <c r="T48" i="8"/>
  <c r="T57" i="8" s="1"/>
  <c r="T61" i="8"/>
  <c r="T62" i="8"/>
  <c r="T59" i="8"/>
  <c r="T58" i="8" s="1"/>
  <c r="T60" i="8"/>
  <c r="U47" i="8"/>
  <c r="H88" i="8"/>
  <c r="H86" i="8"/>
  <c r="H89" i="8" s="1"/>
  <c r="Q70" i="8"/>
  <c r="Q71" i="8" s="1"/>
  <c r="S64" i="8"/>
  <c r="S67" i="8" s="1"/>
  <c r="S79" i="8"/>
  <c r="S78" i="8"/>
  <c r="R64" i="8"/>
  <c r="R67" i="8" s="1"/>
  <c r="S74" i="8" l="1"/>
  <c r="S69" i="8"/>
  <c r="I85" i="8"/>
  <c r="I86" i="8" s="1"/>
  <c r="I89" i="8" s="1"/>
  <c r="I87" i="8"/>
  <c r="I83" i="8"/>
  <c r="I88" i="8" s="1"/>
  <c r="J87" i="8"/>
  <c r="U48" i="8"/>
  <c r="U57" i="8" s="1"/>
  <c r="U61" i="8"/>
  <c r="U62" i="8"/>
  <c r="U59" i="8"/>
  <c r="U60" i="8"/>
  <c r="V47" i="8"/>
  <c r="J82" i="8"/>
  <c r="J85" i="8" s="1"/>
  <c r="J86" i="8" s="1"/>
  <c r="J89" i="8" s="1"/>
  <c r="K77" i="8"/>
  <c r="R74" i="8"/>
  <c r="R69" i="8"/>
  <c r="T64" i="8"/>
  <c r="T67" i="8" s="1"/>
  <c r="T79" i="8"/>
  <c r="T78" i="8"/>
  <c r="K82" i="8" l="1"/>
  <c r="L77" i="8"/>
  <c r="U58" i="8"/>
  <c r="J83" i="8"/>
  <c r="J88" i="8" s="1"/>
  <c r="S70" i="8"/>
  <c r="S71" i="8"/>
  <c r="R70" i="8"/>
  <c r="R71" i="8"/>
  <c r="V48" i="8"/>
  <c r="V57" i="8" s="1"/>
  <c r="V61" i="8"/>
  <c r="V62" i="8"/>
  <c r="V59" i="8"/>
  <c r="V58" i="8" s="1"/>
  <c r="V60" i="8"/>
  <c r="W47" i="8"/>
  <c r="U64" i="8"/>
  <c r="U67" i="8" s="1"/>
  <c r="U79" i="8"/>
  <c r="U78" i="8"/>
  <c r="T69" i="8"/>
  <c r="T74" i="8"/>
  <c r="U69" i="8" l="1"/>
  <c r="U74" i="8"/>
  <c r="T70" i="8"/>
  <c r="T71" i="8"/>
  <c r="W48" i="8"/>
  <c r="W57" i="8" s="1"/>
  <c r="W61" i="8"/>
  <c r="W59" i="8"/>
  <c r="W58" i="8" s="1"/>
  <c r="W60" i="8"/>
  <c r="W62" i="8"/>
  <c r="L82" i="8"/>
  <c r="M77" i="8"/>
  <c r="V64" i="8"/>
  <c r="V67" i="8" s="1"/>
  <c r="V79" i="8"/>
  <c r="V78" i="8"/>
  <c r="K85" i="8"/>
  <c r="K86" i="8" s="1"/>
  <c r="K89" i="8" s="1"/>
  <c r="K83" i="8"/>
  <c r="K88" i="8" s="1"/>
  <c r="K87" i="8"/>
  <c r="L85" i="8" l="1"/>
  <c r="L86" i="8" s="1"/>
  <c r="L89" i="8" s="1"/>
  <c r="L87" i="8"/>
  <c r="L83" i="8"/>
  <c r="L88" i="8" s="1"/>
  <c r="V74" i="8"/>
  <c r="V69" i="8"/>
  <c r="W64" i="8"/>
  <c r="W67" i="8" s="1"/>
  <c r="W79" i="8"/>
  <c r="W78" i="8"/>
  <c r="M82" i="8"/>
  <c r="N77" i="8"/>
  <c r="U70" i="8"/>
  <c r="U71" i="8"/>
  <c r="V70" i="8" l="1"/>
  <c r="V71" i="8"/>
  <c r="N82" i="8"/>
  <c r="O77" i="8"/>
  <c r="M85" i="8"/>
  <c r="M86" i="8" s="1"/>
  <c r="M89" i="8" s="1"/>
  <c r="M87" i="8"/>
  <c r="M83" i="8"/>
  <c r="M88" i="8" s="1"/>
  <c r="W74" i="8"/>
  <c r="W69" i="8"/>
  <c r="O82" i="8" l="1"/>
  <c r="P77" i="8"/>
  <c r="W70" i="8"/>
  <c r="N85" i="8"/>
  <c r="N86" i="8" s="1"/>
  <c r="N89" i="8" s="1"/>
  <c r="N87" i="8"/>
  <c r="N83" i="8"/>
  <c r="N88" i="8" s="1"/>
  <c r="P82" i="8" l="1"/>
  <c r="Q77" i="8"/>
  <c r="W71" i="8"/>
  <c r="O85" i="8"/>
  <c r="O86" i="8" s="1"/>
  <c r="O89" i="8" s="1"/>
  <c r="O83" i="8"/>
  <c r="O88" i="8" s="1"/>
  <c r="O87" i="8"/>
  <c r="Q82" i="8" l="1"/>
  <c r="P85" i="8"/>
  <c r="P86" i="8" s="1"/>
  <c r="P89" i="8" s="1"/>
  <c r="P87" i="8"/>
  <c r="P83" i="8"/>
  <c r="P88" i="8" s="1"/>
  <c r="R77" i="8"/>
  <c r="R82" i="8" l="1"/>
  <c r="S77" i="8"/>
  <c r="Q85" i="8"/>
  <c r="Q86" i="8" s="1"/>
  <c r="Q89" i="8" s="1"/>
  <c r="Q83" i="8"/>
  <c r="Q88" i="8" s="1"/>
  <c r="Q87" i="8"/>
  <c r="R85" i="8" l="1"/>
  <c r="R86" i="8" s="1"/>
  <c r="R89" i="8" s="1"/>
  <c r="R83" i="8"/>
  <c r="R88" i="8" s="1"/>
  <c r="R87" i="8"/>
  <c r="S82" i="8"/>
  <c r="T77" i="8"/>
  <c r="S85" i="8" l="1"/>
  <c r="S86" i="8" s="1"/>
  <c r="S89" i="8" s="1"/>
  <c r="S83" i="8"/>
  <c r="S88" i="8" s="1"/>
  <c r="S87" i="8"/>
  <c r="T82" i="8"/>
  <c r="U77" i="8"/>
  <c r="T85" i="8" l="1"/>
  <c r="T86" i="8" s="1"/>
  <c r="T89" i="8" s="1"/>
  <c r="T87" i="8"/>
  <c r="T83" i="8"/>
  <c r="T88" i="8" s="1"/>
  <c r="U82" i="8"/>
  <c r="V77" i="8"/>
  <c r="V82" i="8" s="1"/>
  <c r="W77" i="8"/>
  <c r="W82" i="8" s="1"/>
  <c r="U85" i="8" l="1"/>
  <c r="U86" i="8" s="1"/>
  <c r="U89" i="8" s="1"/>
  <c r="U87" i="8"/>
  <c r="U83" i="8"/>
  <c r="U88" i="8" s="1"/>
  <c r="W85" i="8"/>
  <c r="W87" i="8"/>
  <c r="W83" i="8"/>
  <c r="W88" i="8" s="1"/>
  <c r="G26" i="8" s="1"/>
  <c r="V85" i="8"/>
  <c r="V86" i="8" s="1"/>
  <c r="V89" i="8" s="1"/>
  <c r="V87" i="8"/>
  <c r="V83" i="8"/>
  <c r="V88" i="8" s="1"/>
  <c r="W86" i="8" l="1"/>
  <c r="W89" i="8" l="1"/>
  <c r="G27" i="8" s="1"/>
  <c r="G28" i="8"/>
</calcChain>
</file>

<file path=xl/sharedStrings.xml><?xml version="1.0" encoding="utf-8"?>
<sst xmlns="http://schemas.openxmlformats.org/spreadsheetml/2006/main" count="1105" uniqueCount="549">
  <si>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</si>
  <si>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</si>
  <si>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</si>
  <si>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</si>
  <si>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</si>
  <si>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</si>
  <si>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</si>
  <si>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</si>
  <si>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</si>
  <si>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</si>
  <si>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</si>
  <si>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</si>
  <si>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</si>
  <si>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</si>
  <si>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</si>
  <si>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</si>
  <si>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</si>
  <si>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</si>
  <si>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</si>
  <si>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</si>
  <si>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</si>
  <si>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</si>
  <si>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</si>
  <si>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</si>
  <si>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</si>
  <si>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</si>
  <si>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</si>
  <si>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</si>
  <si>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</si>
  <si>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</si>
  <si>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</si>
  <si>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</si>
  <si>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</si>
  <si>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</si>
  <si>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</si>
  <si>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</si>
  <si>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</si>
  <si>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</si>
  <si>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</si>
  <si>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</si>
  <si>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</si>
  <si>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</si>
  <si>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</si>
  <si>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</si>
  <si>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</si>
  <si>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</si>
  <si>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</si>
  <si>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</si>
  <si>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</si>
  <si>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</si>
  <si>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</si>
  <si>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</si>
  <si>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</si>
  <si>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</si>
  <si>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</si>
  <si>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</si>
  <si>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</si>
  <si>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</si>
  <si>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</si>
  <si>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</si>
  <si>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</si>
  <si>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</si>
  <si>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</si>
  <si>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</si>
  <si>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</si>
  <si>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</si>
  <si>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</si>
  <si>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</si>
  <si>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</si>
  <si>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</si>
  <si>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</si>
  <si>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</si>
  <si>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</si>
  <si>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</si>
  <si>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</si>
  <si>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</si>
  <si>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</si>
  <si>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</si>
  <si>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</si>
  <si>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</si>
  <si>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</si>
  <si>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</si>
  <si>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</si>
  <si>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</si>
  <si>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</si>
  <si>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</si>
  <si>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</si>
  <si>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</si>
  <si>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</si>
  <si>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</si>
  <si>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</si>
  <si>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</si>
  <si>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</si>
  <si>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</si>
  <si>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</si>
  <si>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</si>
  <si>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</si>
  <si>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</si>
  <si>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</si>
  <si>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</si>
  <si>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</si>
  <si>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</si>
  <si>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</si>
  <si>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</si>
  <si>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</si>
  <si>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</si>
  <si>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</si>
  <si>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</si>
  <si>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</si>
  <si>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</si>
  <si>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</si>
  <si>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</si>
  <si>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</si>
  <si>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</si>
  <si>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</si>
  <si>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</si>
  <si>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</si>
  <si>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</si>
  <si>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</si>
  <si>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</si>
  <si>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</si>
  <si>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</si>
  <si>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</si>
  <si>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</si>
  <si>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</si>
  <si>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</si>
  <si>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</si>
  <si>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</si>
  <si>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</si>
  <si>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</si>
  <si>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</si>
  <si>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</si>
  <si>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</si>
  <si>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</si>
  <si>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</si>
  <si>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</si>
  <si>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</si>
  <si>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</si>
  <si>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</si>
  <si>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</si>
  <si>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</si>
  <si>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</si>
  <si>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</si>
  <si>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</si>
  <si>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</si>
  <si>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</si>
  <si>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</si>
  <si>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</si>
  <si>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</si>
  <si>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</si>
  <si>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</si>
  <si>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</si>
  <si>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</si>
  <si>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</si>
  <si>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</si>
  <si>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</si>
  <si>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</si>
  <si>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</si>
  <si>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</si>
  <si>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</si>
  <si>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</si>
  <si>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</si>
  <si>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</si>
  <si>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</si>
  <si>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</si>
  <si>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</si>
  <si>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</si>
  <si>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</si>
  <si>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</si>
  <si>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</si>
  <si>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</si>
  <si>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</si>
  <si>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</si>
  <si>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</si>
  <si>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</si>
  <si>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</si>
  <si>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</si>
  <si>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</si>
  <si>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</si>
  <si>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</si>
  <si>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</si>
  <si>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</si>
  <si>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</si>
  <si>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</si>
  <si>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</si>
  <si>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</si>
  <si>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</si>
  <si>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</si>
  <si>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</si>
  <si>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</si>
  <si>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</si>
  <si>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</si>
  <si>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</si>
  <si>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</si>
  <si>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</si>
  <si>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</si>
  <si>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</si>
  <si>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</si>
  <si>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</si>
  <si>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</si>
  <si>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</si>
  <si>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</si>
  <si>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</si>
  <si>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</si>
  <si>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</si>
  <si>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</si>
  <si>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</si>
  <si>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</si>
  <si>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</si>
  <si>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</si>
  <si>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</si>
  <si>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</si>
  <si>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</si>
  <si>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</si>
  <si>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</si>
  <si>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</si>
  <si>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</si>
  <si>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</si>
  <si>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</si>
  <si>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</si>
  <si>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</si>
  <si>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</si>
  <si>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</si>
  <si>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</si>
  <si>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</si>
  <si>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</si>
  <si>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</si>
  <si>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</si>
  <si>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</si>
  <si>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</si>
  <si>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</si>
  <si>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</si>
  <si>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</si>
  <si>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</si>
  <si>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</si>
  <si>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</si>
  <si>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</si>
  <si>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</si>
  <si>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</si>
  <si>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</si>
  <si>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</si>
  <si>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</si>
  <si>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</si>
  <si>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</si>
  <si>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</si>
  <si>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</si>
  <si>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</si>
  <si>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</si>
  <si>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</si>
  <si>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</si>
  <si>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</si>
  <si>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</si>
  <si>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</si>
  <si>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</si>
  <si>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</si>
  <si>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</si>
  <si>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</si>
  <si>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</si>
  <si>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</si>
  <si>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</si>
  <si>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</si>
  <si>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</si>
  <si>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</si>
  <si>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</si>
  <si>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</si>
  <si>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</si>
  <si>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</si>
  <si>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</si>
  <si>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</si>
  <si>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</si>
  <si>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</si>
  <si>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</si>
  <si>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</si>
  <si>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</si>
  <si>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</si>
  <si>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</si>
  <si>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</si>
  <si>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</si>
  <si>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</si>
  <si>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</si>
  <si>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</si>
  <si>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</si>
  <si>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</si>
  <si>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</si>
  <si>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</si>
  <si>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</si>
  <si>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</si>
  <si>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</si>
  <si>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</si>
  <si>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</si>
  <si>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</si>
  <si>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</si>
  <si>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</si>
  <si>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</si>
  <si>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</si>
  <si>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</si>
  <si>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</si>
  <si>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</si>
  <si>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</si>
  <si>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</si>
  <si>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</si>
  <si>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</si>
  <si>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</si>
  <si>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</si>
  <si>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</si>
  <si>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</si>
  <si>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</si>
  <si>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</si>
  <si>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</si>
  <si>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</si>
  <si>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</si>
  <si>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</si>
  <si>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</si>
  <si>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</si>
  <si>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</si>
  <si>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</si>
  <si>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</si>
  <si>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</si>
  <si>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</si>
  <si>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</si>
  <si>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</si>
  <si>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</si>
  <si>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</si>
  <si>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</si>
  <si>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</si>
  <si>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</si>
  <si>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</si>
  <si>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</si>
  <si>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</si>
  <si>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</si>
  <si>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</si>
  <si>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</si>
  <si>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</si>
  <si>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</si>
  <si>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</si>
  <si>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</si>
  <si>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</si>
  <si>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</si>
  <si>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</si>
  <si>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</si>
  <si>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</si>
  <si>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</si>
  <si>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</si>
  <si>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</si>
  <si>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</si>
  <si>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</si>
  <si>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</si>
  <si>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</si>
  <si>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</si>
  <si>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</si>
  <si>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</si>
  <si>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</si>
  <si>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</si>
  <si>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</si>
  <si>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</si>
  <si>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</si>
  <si>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</si>
  <si>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</si>
  <si>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</si>
  <si>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</si>
  <si>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</si>
  <si>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</si>
  <si>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</si>
  <si>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</si>
  <si>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</si>
  <si>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</si>
  <si>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</si>
  <si>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</si>
  <si>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</si>
  <si>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</si>
  <si>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</si>
  <si>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</si>
  <si>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</si>
  <si>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</si>
  <si>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</si>
  <si>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</si>
  <si>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</si>
  <si>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</si>
  <si>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</si>
  <si>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</si>
  <si>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</si>
  <si>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</si>
  <si>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</si>
  <si>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</si>
  <si>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</si>
  <si>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</si>
  <si>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</si>
  <si>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</si>
  <si>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</si>
  <si>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</si>
  <si>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</si>
  <si>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</si>
  <si>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</si>
  <si>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</si>
  <si>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</si>
  <si>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</si>
  <si>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</si>
  <si>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</si>
  <si>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</si>
  <si>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</si>
  <si>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</si>
  <si>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</si>
  <si>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</si>
  <si>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</si>
  <si>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</si>
  <si>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</si>
  <si>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</si>
  <si>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</si>
  <si>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</si>
  <si>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</si>
  <si>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</si>
  <si>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</si>
  <si>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</si>
  <si>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</si>
  <si>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</si>
  <si>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</si>
  <si>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</si>
  <si>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</si>
  <si>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</si>
  <si>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</si>
  <si>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</si>
  <si>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</si>
  <si>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</si>
  <si>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</si>
  <si>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</si>
  <si>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</si>
  <si>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</si>
  <si>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</si>
  <si>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</si>
  <si>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</si>
  <si>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</si>
  <si>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</si>
  <si>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</si>
  <si>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</si>
  <si>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</si>
  <si>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</si>
  <si>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</si>
  <si>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</si>
  <si>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</si>
  <si>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</si>
  <si>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</si>
  <si>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</si>
  <si>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</si>
  <si>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</si>
  <si>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</si>
  <si>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</si>
  <si>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</si>
  <si>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</si>
  <si>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</si>
  <si>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</si>
  <si>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</si>
  <si>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</si>
  <si>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</si>
  <si>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</si>
  <si>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</si>
  <si>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</si>
  <si>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</si>
  <si>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</si>
  <si>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</si>
  <si>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</si>
  <si>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</si>
  <si>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</si>
  <si>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</si>
  <si>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</si>
  <si>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</si>
  <si>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</si>
  <si>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</si>
  <si>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</si>
  <si>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</si>
  <si>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</si>
  <si>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</si>
  <si>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</si>
  <si>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</si>
  <si>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</si>
  <si>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</si>
  <si>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</si>
  <si>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</si>
  <si>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</si>
  <si>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</si>
  <si>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</si>
  <si>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</si>
  <si>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</si>
  <si>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</si>
  <si>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</si>
  <si>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</si>
  <si>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</si>
  <si>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</si>
  <si>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</si>
  <si>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</si>
  <si>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</si>
  <si>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</si>
  <si>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</si>
  <si>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</si>
  <si>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</si>
  <si>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</si>
  <si>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</si>
  <si>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</si>
  <si>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</si>
  <si>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</si>
  <si>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</si>
  <si>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</si>
  <si>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</si>
  <si>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</si>
  <si>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</si>
  <si>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</si>
  <si>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</si>
  <si>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</si>
  <si>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</si>
  <si>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</si>
  <si>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</si>
  <si>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</si>
  <si>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</si>
  <si>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</si>
  <si>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</si>
  <si>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</si>
  <si>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</si>
  <si>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</si>
  <si>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</si>
  <si>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</si>
  <si>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</si>
  <si>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</si>
  <si>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</si>
  <si>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Приоретение снегохода (Снегоход  STELS SV600T Viking), 3шт.</t>
  </si>
  <si>
    <t>Пермский край, Чернушинский городской округ</t>
  </si>
  <si>
    <t>Приобретение</t>
  </si>
  <si>
    <t>МВ×А-0; км ВЛ
 1-цеп-0; км ВЛ
 2-цеп-0; км КЛ-0; т.у.-0; шт-3</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</si>
  <si>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</si>
  <si>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</si>
  <si>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</si>
  <si>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</si>
  <si>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</si>
  <si>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</si>
  <si>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</si>
  <si>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</si>
  <si>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</si>
  <si>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</si>
  <si>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</si>
  <si>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</si>
  <si>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</si>
  <si>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</si>
  <si>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</si>
  <si>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</si>
  <si>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</si>
  <si>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</si>
  <si>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1,9 млн.руб с НДС</t>
  </si>
  <si>
    <t>1,58 млн.руб без НДС</t>
  </si>
  <si>
    <t>выделение этапов не предусматривается</t>
  </si>
  <si>
    <t>15.12.2029</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</si>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</sst>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11594642.701466054</c:v>
                </c:pt>
                <c:pt idx="8">
                  <c:v>13874884.144459032</c:v>
                </c:pt>
                <c:pt idx="9">
                  <c:v>16380293.424010392</c:v>
                </c:pt>
                <c:pt idx="10">
                  <c:v>19133440.115583818</c:v>
                </c:pt>
                <c:pt idx="11">
                  <c:v>22159185.804167133</c:v>
                </c:pt>
                <c:pt idx="12">
                  <c:v>25484919.443879019</c:v>
                </c:pt>
                <c:pt idx="13">
                  <c:v>29140817.110082794</c:v>
                </c:pt>
                <c:pt idx="14">
                  <c:v>33160128.691144969</c:v>
                </c:pt>
                <c:pt idx="15">
                  <c:v>37579494.334571287</c:v>
                </c:pt>
                <c:pt idx="16">
                  <c:v>42439293.758096017</c:v>
                </c:pt>
              </c:numCache>
            </c:numRef>
          </c:val>
          <c:smooth val="0"/>
          <c:extLst>
            <c:ext xmlns:c16="http://schemas.microsoft.com/office/drawing/2014/chart" uri="{C3380CC4-5D6E-409C-BE32-E72D297353CC}">
              <c16:uniqueId val="{00000000-6AA4-4508-AADC-981C61CD056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1836782.6943000639</c:v>
                </c:pt>
                <c:pt idx="8">
                  <c:v>1785763.5233714287</c:v>
                </c:pt>
                <c:pt idx="9">
                  <c:v>1736374.3077651155</c:v>
                </c:pt>
                <c:pt idx="10">
                  <c:v>1688556.4259904993</c:v>
                </c:pt>
                <c:pt idx="11">
                  <c:v>1642253.5362860872</c:v>
                </c:pt>
                <c:pt idx="12">
                  <c:v>1597411.4844612726</c:v>
                </c:pt>
                <c:pt idx="13">
                  <c:v>1553978.2154665946</c:v>
                </c:pt>
                <c:pt idx="14">
                  <c:v>1511903.688550984</c:v>
                </c:pt>
                <c:pt idx="15">
                  <c:v>1471139.7958684112</c:v>
                </c:pt>
                <c:pt idx="16">
                  <c:v>1431640.2844004477</c:v>
                </c:pt>
              </c:numCache>
            </c:numRef>
          </c:val>
          <c:smooth val="0"/>
          <c:extLst>
            <c:ext xmlns:c16="http://schemas.microsoft.com/office/drawing/2014/chart" uri="{C3380CC4-5D6E-409C-BE32-E72D297353CC}">
              <c16:uniqueId val="{00000001-6AA4-4508-AADC-981C61CD056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65D87BC-6490-4281-BBEF-3D6D2A0DC5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4121302.8734795596</v>
          </cell>
          <cell r="F83">
            <v>5823451.5631388286</v>
          </cell>
          <cell r="G83">
            <v>7620853.7473045923</v>
          </cell>
          <cell r="H83">
            <v>9519078.2569069825</v>
          </cell>
          <cell r="I83">
            <v>11594642.701466054</v>
          </cell>
          <cell r="J83">
            <v>13874884.144459032</v>
          </cell>
          <cell r="K83">
            <v>16380293.424010392</v>
          </cell>
          <cell r="L83">
            <v>19133440.115583818</v>
          </cell>
          <cell r="M83">
            <v>22159185.804167133</v>
          </cell>
          <cell r="N83">
            <v>25484919.443879019</v>
          </cell>
          <cell r="O83">
            <v>29140817.110082794</v>
          </cell>
          <cell r="P83">
            <v>33160128.691144969</v>
          </cell>
          <cell r="Q83">
            <v>37579494.334571287</v>
          </cell>
          <cell r="R83">
            <v>42439293.758096017</v>
          </cell>
        </row>
        <row r="85">
          <cell r="A85" t="str">
            <v>Дисконтированный денежный поток (PV)</v>
          </cell>
          <cell r="B85">
            <v>0</v>
          </cell>
          <cell r="C85">
            <v>977375.2548747079</v>
          </cell>
          <cell r="D85">
            <v>1531780.5927068957</v>
          </cell>
          <cell r="E85">
            <v>1612147.025897956</v>
          </cell>
          <cell r="F85">
            <v>1702148.6896592688</v>
          </cell>
          <cell r="G85">
            <v>1797402.1841657632</v>
          </cell>
          <cell r="H85">
            <v>1898224.5096023909</v>
          </cell>
          <cell r="I85">
            <v>1836782.6943000639</v>
          </cell>
          <cell r="J85">
            <v>1785763.5233714287</v>
          </cell>
          <cell r="K85">
            <v>1736374.3077651155</v>
          </cell>
          <cell r="L85">
            <v>1688556.4259904993</v>
          </cell>
          <cell r="M85">
            <v>1642253.5362860872</v>
          </cell>
          <cell r="N85">
            <v>1597411.4844612726</v>
          </cell>
          <cell r="O85">
            <v>1553978.2154665946</v>
          </cell>
          <cell r="P85">
            <v>1511903.688550984</v>
          </cell>
          <cell r="Q85">
            <v>1471139.7958684112</v>
          </cell>
          <cell r="R85">
            <v>1431640.2844004477</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55340-3C07-4DF5-9A74-4AAF78D057B1}">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F3840-3290-4A43-B754-CE89C215FE4D}">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O_Ч6_6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Приоретение снегохода (Снегоход  STELS SV600T Viking), 3шт.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0815-FCE8-464F-ABBF-BA5767D81224}">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O_Ч6_6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Приоретение снегохода (Снегоход  STELS SV600T Viking), 3шт.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548</v>
      </c>
      <c r="D26" s="245">
        <v>2029</v>
      </c>
      <c r="E26" s="245">
        <v>0</v>
      </c>
      <c r="F26" s="245">
        <v>0</v>
      </c>
      <c r="G26" s="245">
        <v>0</v>
      </c>
      <c r="H26" s="245">
        <v>0</v>
      </c>
      <c r="I26" s="245">
        <v>0</v>
      </c>
      <c r="J26" s="245">
        <v>0</v>
      </c>
      <c r="K26" s="245">
        <v>0</v>
      </c>
      <c r="L26" s="245">
        <v>0</v>
      </c>
      <c r="M26" s="245">
        <v>0</v>
      </c>
      <c r="N26" s="245">
        <v>3</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DF980-E3A6-4FA3-9E9A-663F878B11F1}">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O_Ч6_6</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Приоретение снегохода (Снегоход  STELS SV600T Viking), 3шт.</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16.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2029</v>
      </c>
    </row>
    <row r="26" spans="1:2" s="187" customFormat="1" ht="16.5" thickBot="1" x14ac:dyDescent="0.3">
      <c r="A26" s="261" t="s">
        <v>474</v>
      </c>
      <c r="B26" s="259" t="s">
        <v>526</v>
      </c>
    </row>
    <row r="27" spans="1:2" s="187" customFormat="1" ht="29.25" thickBot="1" x14ac:dyDescent="0.3">
      <c r="A27" s="262" t="s">
        <v>475</v>
      </c>
      <c r="B27" s="263">
        <v>2.6937242257868035</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709AD-C901-41CB-B91F-F047DDA943F4}">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O_Ч6_6</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Приоретение снегохода (Снегоход  STELS SV600T Viking), 3шт.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674F0-9043-4753-A72F-F5908E1F2E9F}">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O_Ч6_6</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Приоретение снегохода (Снегоход  STELS SV600T Viking), 3шт.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FC6E9-AE14-4743-B1DE-74324F5E95A4}">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O_Ч6_6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Приоретение снегохода (Снегоход  STELS SV600T Viking), 3шт.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5687E-C45A-4AD3-942C-4941D2A3B5B7}">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O_Ч6_6</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Приоретение снегохода (Снегоход  STELS SV600T Viking), 3шт.</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2029</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8C707-9075-4AC5-A41F-4B600D6BB613}">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O_Ч6_6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Приоретение снегохода (Снегоход  STELS SV600T Viking), 3шт.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4A5E2-E01D-45A1-8A01-659A54E15B23}">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O_Ч6_6</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Приоретение снегохода (Снегоход  STELS SV600T Viking), 3шт.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EFE6B-2960-48F9-AAEF-981E8B3F625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O_Ч6_6</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Приоретение снегохода (Снегоход  STELS SV600T Viking), 3шт.</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2693.7242257868033</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507.95942543408307</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32381824.937688928</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1.04</v>
      </c>
      <c r="J47" s="148">
        <f t="shared" si="0"/>
        <v>1.0816000000000001</v>
      </c>
      <c r="K47" s="148">
        <f t="shared" si="0"/>
        <v>1.1248640000000001</v>
      </c>
      <c r="L47" s="148">
        <f t="shared" si="0"/>
        <v>1.1698585600000002</v>
      </c>
      <c r="M47" s="148">
        <f t="shared" si="0"/>
        <v>1.2166529024000003</v>
      </c>
      <c r="N47" s="148">
        <f t="shared" si="0"/>
        <v>1.2653190184960004</v>
      </c>
      <c r="O47" s="148">
        <f t="shared" si="0"/>
        <v>1.3159317792358405</v>
      </c>
      <c r="P47" s="148">
        <f t="shared" si="0"/>
        <v>1.3685690504052741</v>
      </c>
      <c r="Q47" s="148">
        <f t="shared" si="0"/>
        <v>1.4233118124214852</v>
      </c>
      <c r="R47" s="148">
        <f t="shared" si="0"/>
        <v>1.4802442849183446</v>
      </c>
      <c r="S47" s="148">
        <f t="shared" si="0"/>
        <v>1.5394540563150785</v>
      </c>
      <c r="T47" s="148">
        <f t="shared" si="0"/>
        <v>1.6010322185676817</v>
      </c>
      <c r="U47" s="148">
        <f t="shared" si="0"/>
        <v>1.6650735073103891</v>
      </c>
      <c r="V47" s="148">
        <f t="shared" si="0"/>
        <v>1.7316764476028046</v>
      </c>
      <c r="W47" s="148">
        <f t="shared" si="0"/>
        <v>1.8009435055069167</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2623902.0242836252</v>
      </c>
      <c r="J48" s="149">
        <f t="shared" si="1"/>
        <v>2882687.4650906073</v>
      </c>
      <c r="K48" s="149">
        <f t="shared" si="1"/>
        <v>3167384.5192609178</v>
      </c>
      <c r="L48" s="149">
        <f t="shared" si="1"/>
        <v>3480622.1650417275</v>
      </c>
      <c r="M48" s="149">
        <f t="shared" si="1"/>
        <v>3825299.1334322128</v>
      </c>
      <c r="N48" s="149">
        <f t="shared" si="1"/>
        <v>4204611.8473337218</v>
      </c>
      <c r="O48" s="149">
        <f t="shared" si="1"/>
        <v>4622085.2766812481</v>
      </c>
      <c r="P48" s="149">
        <f t="shared" si="1"/>
        <v>5081607.0157743627</v>
      </c>
      <c r="Q48" s="149">
        <f t="shared" si="1"/>
        <v>5587464.9213405987</v>
      </c>
      <c r="R48" s="149">
        <f t="shared" si="1"/>
        <v>6144388.6856024852</v>
      </c>
      <c r="S48" s="149">
        <f t="shared" si="1"/>
        <v>6757595.7581446497</v>
      </c>
      <c r="T48" s="149">
        <f t="shared" si="1"/>
        <v>7432842.0740921926</v>
      </c>
      <c r="U48" s="149">
        <f t="shared" si="1"/>
        <v>8176478.0944612101</v>
      </c>
      <c r="V48" s="149">
        <f t="shared" si="1"/>
        <v>8995510.7180196568</v>
      </c>
      <c r="W48" s="149">
        <f t="shared" si="1"/>
        <v>9897671.6831472497</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2623902.0242836252</v>
      </c>
      <c r="J57" s="158">
        <f t="shared" si="2"/>
        <v>2882687.4650906073</v>
      </c>
      <c r="K57" s="158">
        <f t="shared" si="2"/>
        <v>3167384.5192609178</v>
      </c>
      <c r="L57" s="158">
        <f t="shared" si="2"/>
        <v>3480622.1650417275</v>
      </c>
      <c r="M57" s="158">
        <f t="shared" si="2"/>
        <v>3825299.1334322128</v>
      </c>
      <c r="N57" s="158">
        <f t="shared" si="2"/>
        <v>4204611.8473337218</v>
      </c>
      <c r="O57" s="158">
        <f t="shared" si="2"/>
        <v>4622085.2766812481</v>
      </c>
      <c r="P57" s="158">
        <f t="shared" si="2"/>
        <v>5081607.0157743627</v>
      </c>
      <c r="Q57" s="158">
        <f t="shared" si="2"/>
        <v>5587464.9213405987</v>
      </c>
      <c r="R57" s="158">
        <f t="shared" si="2"/>
        <v>6144388.6856024852</v>
      </c>
      <c r="S57" s="158">
        <f t="shared" si="2"/>
        <v>6757595.7581446497</v>
      </c>
      <c r="T57" s="158">
        <f t="shared" si="2"/>
        <v>7432842.0740921926</v>
      </c>
      <c r="U57" s="158">
        <f t="shared" si="2"/>
        <v>8176478.0944612101</v>
      </c>
      <c r="V57" s="158">
        <f t="shared" si="2"/>
        <v>8995510.7180196568</v>
      </c>
      <c r="W57" s="158">
        <f t="shared" si="2"/>
        <v>9897671.6831472497</v>
      </c>
    </row>
    <row r="58" spans="1:23" ht="12" customHeight="1" x14ac:dyDescent="0.25">
      <c r="A58" s="147" t="s">
        <v>230</v>
      </c>
      <c r="B58" s="159">
        <f t="shared" ref="B58:W58" si="3">SUM(B59:B63)</f>
        <v>0</v>
      </c>
      <c r="C58" s="159">
        <f t="shared" si="3"/>
        <v>0</v>
      </c>
      <c r="D58" s="159">
        <f t="shared" si="3"/>
        <v>0</v>
      </c>
      <c r="E58" s="159">
        <f t="shared" si="3"/>
        <v>0</v>
      </c>
      <c r="F58" s="159">
        <f t="shared" si="3"/>
        <v>0</v>
      </c>
      <c r="G58" s="159">
        <f t="shared" si="3"/>
        <v>0</v>
      </c>
      <c r="H58" s="159">
        <f t="shared" si="3"/>
        <v>0</v>
      </c>
      <c r="I58" s="159">
        <f t="shared" si="3"/>
        <v>58.415333924919544</v>
      </c>
      <c r="J58" s="159">
        <f t="shared" si="3"/>
        <v>56.722135840139259</v>
      </c>
      <c r="K58" s="159">
        <f t="shared" si="3"/>
        <v>55.028937755358989</v>
      </c>
      <c r="L58" s="159">
        <f t="shared" si="3"/>
        <v>53.335739670578718</v>
      </c>
      <c r="M58" s="159">
        <f t="shared" si="3"/>
        <v>51.642541585798448</v>
      </c>
      <c r="N58" s="159">
        <f t="shared" si="3"/>
        <v>49.949343501018177</v>
      </c>
      <c r="O58" s="159">
        <f t="shared" si="3"/>
        <v>48.256145416237906</v>
      </c>
      <c r="P58" s="159">
        <f t="shared" si="3"/>
        <v>46.562947331457629</v>
      </c>
      <c r="Q58" s="159">
        <f t="shared" si="3"/>
        <v>44.869749246677358</v>
      </c>
      <c r="R58" s="159">
        <f t="shared" si="3"/>
        <v>43.176551161897081</v>
      </c>
      <c r="S58" s="159">
        <f t="shared" si="3"/>
        <v>41.48335307711681</v>
      </c>
      <c r="T58" s="159">
        <f t="shared" si="3"/>
        <v>39.790154992336525</v>
      </c>
      <c r="U58" s="159">
        <f t="shared" si="3"/>
        <v>38.096956907556255</v>
      </c>
      <c r="V58" s="159">
        <f t="shared" si="3"/>
        <v>36.40375882277597</v>
      </c>
      <c r="W58" s="159">
        <f t="shared" si="3"/>
        <v>34.710560737995699</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0</v>
      </c>
      <c r="F63" s="155">
        <f t="shared" si="8"/>
        <v>0</v>
      </c>
      <c r="G63" s="155">
        <f t="shared" si="8"/>
        <v>0</v>
      </c>
      <c r="H63" s="155">
        <f t="shared" si="8"/>
        <v>0</v>
      </c>
      <c r="I63" s="155">
        <f t="shared" si="8"/>
        <v>58.415333924919544</v>
      </c>
      <c r="J63" s="155">
        <f t="shared" si="8"/>
        <v>56.722135840139259</v>
      </c>
      <c r="K63" s="155">
        <f t="shared" si="8"/>
        <v>55.028937755358989</v>
      </c>
      <c r="L63" s="155">
        <f t="shared" si="8"/>
        <v>53.335739670578718</v>
      </c>
      <c r="M63" s="155">
        <f t="shared" si="8"/>
        <v>51.642541585798448</v>
      </c>
      <c r="N63" s="155">
        <f t="shared" si="8"/>
        <v>49.949343501018177</v>
      </c>
      <c r="O63" s="155">
        <f t="shared" si="8"/>
        <v>48.256145416237906</v>
      </c>
      <c r="P63" s="155">
        <f t="shared" si="8"/>
        <v>46.562947331457629</v>
      </c>
      <c r="Q63" s="155">
        <f t="shared" si="8"/>
        <v>44.869749246677358</v>
      </c>
      <c r="R63" s="155">
        <f t="shared" si="8"/>
        <v>43.176551161897081</v>
      </c>
      <c r="S63" s="155">
        <f t="shared" si="8"/>
        <v>41.48335307711681</v>
      </c>
      <c r="T63" s="155">
        <f t="shared" si="8"/>
        <v>39.790154992336525</v>
      </c>
      <c r="U63" s="155">
        <f t="shared" si="8"/>
        <v>38.096956907556255</v>
      </c>
      <c r="V63" s="155">
        <f t="shared" si="8"/>
        <v>36.40375882277597</v>
      </c>
      <c r="W63" s="155">
        <f t="shared" si="8"/>
        <v>34.710560737995699</v>
      </c>
    </row>
    <row r="64" spans="1:23" ht="30.75" customHeight="1" x14ac:dyDescent="0.25">
      <c r="A64" s="163" t="s">
        <v>236</v>
      </c>
      <c r="B64" s="159">
        <f t="shared" ref="B64:W64" si="9">B57-B58</f>
        <v>0</v>
      </c>
      <c r="C64" s="159">
        <f t="shared" si="9"/>
        <v>1867174.4212495829</v>
      </c>
      <c r="D64" s="159">
        <f t="shared" si="9"/>
        <v>1921518.786545625</v>
      </c>
      <c r="E64" s="159">
        <f t="shared" si="9"/>
        <v>2028564.4960619907</v>
      </c>
      <c r="F64" s="159">
        <f t="shared" si="9"/>
        <v>2141846.0572186713</v>
      </c>
      <c r="G64" s="159">
        <f t="shared" si="9"/>
        <v>2261739.3977769944</v>
      </c>
      <c r="H64" s="159">
        <f t="shared" si="9"/>
        <v>2388643.6711781309</v>
      </c>
      <c r="I64" s="159">
        <f t="shared" si="9"/>
        <v>2623843.6089497004</v>
      </c>
      <c r="J64" s="159">
        <f t="shared" si="9"/>
        <v>2882630.7429547673</v>
      </c>
      <c r="K64" s="159">
        <f t="shared" si="9"/>
        <v>3167329.4903231626</v>
      </c>
      <c r="L64" s="159">
        <f t="shared" si="9"/>
        <v>3480568.8293020567</v>
      </c>
      <c r="M64" s="159">
        <f t="shared" si="9"/>
        <v>3825247.4908906268</v>
      </c>
      <c r="N64" s="159">
        <f t="shared" si="9"/>
        <v>4204561.8979902212</v>
      </c>
      <c r="O64" s="159">
        <f t="shared" si="9"/>
        <v>4622037.0205358323</v>
      </c>
      <c r="P64" s="159">
        <f t="shared" si="9"/>
        <v>5081560.4528270317</v>
      </c>
      <c r="Q64" s="159">
        <f t="shared" si="9"/>
        <v>5587420.0515913516</v>
      </c>
      <c r="R64" s="159">
        <f t="shared" si="9"/>
        <v>6144345.5090513229</v>
      </c>
      <c r="S64" s="159">
        <f t="shared" si="9"/>
        <v>6757554.2747915722</v>
      </c>
      <c r="T64" s="159">
        <f t="shared" si="9"/>
        <v>7432802.2839372</v>
      </c>
      <c r="U64" s="159">
        <f t="shared" si="9"/>
        <v>8176439.9975043023</v>
      </c>
      <c r="V64" s="159">
        <f t="shared" si="9"/>
        <v>8995474.3142608348</v>
      </c>
      <c r="W64" s="159">
        <f t="shared" si="9"/>
        <v>9897636.9725865126</v>
      </c>
    </row>
    <row r="65" spans="1:23" ht="11.25" customHeight="1" x14ac:dyDescent="0.25">
      <c r="A65" s="124" t="s">
        <v>237</v>
      </c>
      <c r="B65" s="162">
        <f t="shared" ref="B65:W65" si="10">IF(AND(B45&gt;$B$92,B45&lt;=$B$92+$B$27),$B$25/$B$27,0)</f>
        <v>0</v>
      </c>
      <c r="C65" s="162">
        <f t="shared" si="10"/>
        <v>0</v>
      </c>
      <c r="D65" s="162">
        <f t="shared" si="10"/>
        <v>0</v>
      </c>
      <c r="E65" s="162">
        <f t="shared" si="10"/>
        <v>0</v>
      </c>
      <c r="F65" s="162">
        <f t="shared" si="10"/>
        <v>0</v>
      </c>
      <c r="G65" s="162">
        <f t="shared" si="10"/>
        <v>0</v>
      </c>
      <c r="H65" s="162">
        <f t="shared" si="10"/>
        <v>0</v>
      </c>
      <c r="I65" s="162">
        <f t="shared" si="10"/>
        <v>76.963549308194388</v>
      </c>
      <c r="J65" s="162">
        <f t="shared" si="10"/>
        <v>76.963549308194388</v>
      </c>
      <c r="K65" s="162">
        <f t="shared" si="10"/>
        <v>76.963549308194388</v>
      </c>
      <c r="L65" s="162">
        <f t="shared" si="10"/>
        <v>76.963549308194388</v>
      </c>
      <c r="M65" s="162">
        <f t="shared" si="10"/>
        <v>76.963549308194388</v>
      </c>
      <c r="N65" s="162">
        <f t="shared" si="10"/>
        <v>76.963549308194388</v>
      </c>
      <c r="O65" s="162">
        <f t="shared" si="10"/>
        <v>76.963549308194388</v>
      </c>
      <c r="P65" s="162">
        <f t="shared" si="10"/>
        <v>76.963549308194388</v>
      </c>
      <c r="Q65" s="162">
        <f t="shared" si="10"/>
        <v>76.963549308194388</v>
      </c>
      <c r="R65" s="162">
        <f t="shared" si="10"/>
        <v>76.963549308194388</v>
      </c>
      <c r="S65" s="162">
        <f t="shared" si="10"/>
        <v>76.963549308194388</v>
      </c>
      <c r="T65" s="162">
        <f t="shared" si="10"/>
        <v>76.963549308194388</v>
      </c>
      <c r="U65" s="162">
        <f t="shared" si="10"/>
        <v>76.963549308194388</v>
      </c>
      <c r="V65" s="162">
        <f t="shared" si="10"/>
        <v>76.963549308194388</v>
      </c>
      <c r="W65" s="162">
        <f t="shared" si="10"/>
        <v>76.963549308194388</v>
      </c>
    </row>
    <row r="66" spans="1:23" ht="11.25" customHeight="1" x14ac:dyDescent="0.25">
      <c r="A66" s="124" t="s">
        <v>238</v>
      </c>
      <c r="B66" s="162">
        <f>IF(AND(B45&gt;$B$92,B45&lt;=$B$92+$B$27),B65,0)</f>
        <v>0</v>
      </c>
      <c r="C66" s="162">
        <f t="shared" ref="C66:W66" si="11">IF(AND(C45&gt;$B$92,C45&lt;=$B$92+$B$27),C65+B66,0)</f>
        <v>0</v>
      </c>
      <c r="D66" s="162">
        <f t="shared" si="11"/>
        <v>0</v>
      </c>
      <c r="E66" s="162">
        <f t="shared" si="11"/>
        <v>0</v>
      </c>
      <c r="F66" s="162">
        <f t="shared" si="11"/>
        <v>0</v>
      </c>
      <c r="G66" s="162">
        <f t="shared" si="11"/>
        <v>0</v>
      </c>
      <c r="H66" s="162">
        <f t="shared" si="11"/>
        <v>0</v>
      </c>
      <c r="I66" s="162">
        <f t="shared" si="11"/>
        <v>76.963549308194388</v>
      </c>
      <c r="J66" s="162">
        <f t="shared" si="11"/>
        <v>153.92709861638878</v>
      </c>
      <c r="K66" s="162">
        <f t="shared" si="11"/>
        <v>230.89064792458316</v>
      </c>
      <c r="L66" s="162">
        <f t="shared" si="11"/>
        <v>307.85419723277755</v>
      </c>
      <c r="M66" s="162">
        <f t="shared" si="11"/>
        <v>384.81774654097194</v>
      </c>
      <c r="N66" s="162">
        <f t="shared" si="11"/>
        <v>461.78129584916633</v>
      </c>
      <c r="O66" s="162">
        <f t="shared" si="11"/>
        <v>538.74484515736071</v>
      </c>
      <c r="P66" s="162">
        <f t="shared" si="11"/>
        <v>615.7083944655551</v>
      </c>
      <c r="Q66" s="162">
        <f t="shared" si="11"/>
        <v>692.67194377374949</v>
      </c>
      <c r="R66" s="162">
        <f t="shared" si="11"/>
        <v>769.63549308194388</v>
      </c>
      <c r="S66" s="162">
        <f t="shared" si="11"/>
        <v>846.59904239013827</v>
      </c>
      <c r="T66" s="162">
        <f t="shared" si="11"/>
        <v>923.56259169833265</v>
      </c>
      <c r="U66" s="162">
        <f t="shared" si="11"/>
        <v>1000.526141006527</v>
      </c>
      <c r="V66" s="162">
        <f t="shared" si="11"/>
        <v>1077.4896903147214</v>
      </c>
      <c r="W66" s="162">
        <f t="shared" si="11"/>
        <v>1154.4532396229158</v>
      </c>
    </row>
    <row r="67" spans="1:23" ht="25.5" customHeight="1" x14ac:dyDescent="0.25">
      <c r="A67" s="163" t="s">
        <v>239</v>
      </c>
      <c r="B67" s="159">
        <f t="shared" ref="B67:W67" si="12">B64-B65</f>
        <v>0</v>
      </c>
      <c r="C67" s="159">
        <f t="shared" si="12"/>
        <v>1867174.4212495829</v>
      </c>
      <c r="D67" s="159">
        <f>D64-D65</f>
        <v>1921518.786545625</v>
      </c>
      <c r="E67" s="159">
        <f t="shared" si="12"/>
        <v>2028564.4960619907</v>
      </c>
      <c r="F67" s="159">
        <f t="shared" si="12"/>
        <v>2141846.0572186713</v>
      </c>
      <c r="G67" s="159">
        <f t="shared" si="12"/>
        <v>2261739.3977769944</v>
      </c>
      <c r="H67" s="159">
        <f t="shared" si="12"/>
        <v>2388643.6711781309</v>
      </c>
      <c r="I67" s="159">
        <f t="shared" si="12"/>
        <v>2623766.6454003924</v>
      </c>
      <c r="J67" s="159">
        <f t="shared" si="12"/>
        <v>2882553.7794054593</v>
      </c>
      <c r="K67" s="159">
        <f t="shared" si="12"/>
        <v>3167252.5267738546</v>
      </c>
      <c r="L67" s="159">
        <f t="shared" si="12"/>
        <v>3480491.8657527487</v>
      </c>
      <c r="M67" s="159">
        <f t="shared" si="12"/>
        <v>3825170.5273413188</v>
      </c>
      <c r="N67" s="159">
        <f t="shared" si="12"/>
        <v>4204484.9344409127</v>
      </c>
      <c r="O67" s="159">
        <f t="shared" si="12"/>
        <v>4621960.0569865238</v>
      </c>
      <c r="P67" s="159">
        <f t="shared" si="12"/>
        <v>5081483.4892777232</v>
      </c>
      <c r="Q67" s="159">
        <f t="shared" si="12"/>
        <v>5587343.0880420431</v>
      </c>
      <c r="R67" s="159">
        <f t="shared" si="12"/>
        <v>6144268.5455020145</v>
      </c>
      <c r="S67" s="159">
        <f t="shared" si="12"/>
        <v>6757477.3112422638</v>
      </c>
      <c r="T67" s="159">
        <f t="shared" si="12"/>
        <v>7432725.3203878915</v>
      </c>
      <c r="U67" s="159">
        <f t="shared" si="12"/>
        <v>8176363.0339549938</v>
      </c>
      <c r="V67" s="159">
        <f t="shared" si="12"/>
        <v>8995397.3507115263</v>
      </c>
      <c r="W67" s="159">
        <f t="shared" si="12"/>
        <v>9897560.0090372041</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2028564.4960619907</v>
      </c>
      <c r="F69" s="158">
        <f t="shared" ref="F69:W69" si="14">F67-F68</f>
        <v>2141846.0572186713</v>
      </c>
      <c r="G69" s="158">
        <f t="shared" si="14"/>
        <v>2261739.3977769944</v>
      </c>
      <c r="H69" s="158">
        <f t="shared" si="14"/>
        <v>2388643.6711781309</v>
      </c>
      <c r="I69" s="158">
        <f t="shared" si="14"/>
        <v>2623766.6454003924</v>
      </c>
      <c r="J69" s="158">
        <f t="shared" si="14"/>
        <v>2882553.7794054593</v>
      </c>
      <c r="K69" s="158">
        <f t="shared" si="14"/>
        <v>3167252.5267738546</v>
      </c>
      <c r="L69" s="158">
        <f t="shared" si="14"/>
        <v>3480491.8657527487</v>
      </c>
      <c r="M69" s="158">
        <f t="shared" si="14"/>
        <v>3825170.5273413188</v>
      </c>
      <c r="N69" s="158">
        <f t="shared" si="14"/>
        <v>4204484.9344409127</v>
      </c>
      <c r="O69" s="158">
        <f t="shared" si="14"/>
        <v>4621960.0569865238</v>
      </c>
      <c r="P69" s="158">
        <f t="shared" si="14"/>
        <v>5081483.4892777232</v>
      </c>
      <c r="Q69" s="158">
        <f t="shared" si="14"/>
        <v>5587343.0880420431</v>
      </c>
      <c r="R69" s="158">
        <f t="shared" si="14"/>
        <v>6144268.5455020145</v>
      </c>
      <c r="S69" s="158">
        <f t="shared" si="14"/>
        <v>6757477.3112422638</v>
      </c>
      <c r="T69" s="158">
        <f t="shared" si="14"/>
        <v>7432725.3203878915</v>
      </c>
      <c r="U69" s="158">
        <f t="shared" si="14"/>
        <v>8176363.0339549938</v>
      </c>
      <c r="V69" s="158">
        <f t="shared" si="14"/>
        <v>8995397.3507115263</v>
      </c>
      <c r="W69" s="158">
        <f t="shared" si="14"/>
        <v>9897560.0090372041</v>
      </c>
    </row>
    <row r="70" spans="1:23" ht="12" customHeight="1" x14ac:dyDescent="0.25">
      <c r="A70" s="124" t="s">
        <v>209</v>
      </c>
      <c r="B70" s="155">
        <f t="shared" ref="B70:W70" si="15">-IF(B69&gt;0, B69*$B$35, 0)</f>
        <v>0</v>
      </c>
      <c r="C70" s="155">
        <f t="shared" si="15"/>
        <v>-373434.88424991659</v>
      </c>
      <c r="D70" s="155">
        <f t="shared" si="15"/>
        <v>-384303.75730912504</v>
      </c>
      <c r="E70" s="155">
        <f t="shared" si="15"/>
        <v>-405712.89921239816</v>
      </c>
      <c r="F70" s="155">
        <f t="shared" si="15"/>
        <v>-428369.2114437343</v>
      </c>
      <c r="G70" s="155">
        <f t="shared" si="15"/>
        <v>-452347.87955539889</v>
      </c>
      <c r="H70" s="155">
        <f t="shared" si="15"/>
        <v>-477728.73423562618</v>
      </c>
      <c r="I70" s="155">
        <f t="shared" si="15"/>
        <v>-524753.32908007852</v>
      </c>
      <c r="J70" s="155">
        <f t="shared" si="15"/>
        <v>-576510.75588109193</v>
      </c>
      <c r="K70" s="155">
        <f t="shared" si="15"/>
        <v>-633450.50535477092</v>
      </c>
      <c r="L70" s="155">
        <f t="shared" si="15"/>
        <v>-696098.37315054983</v>
      </c>
      <c r="M70" s="155">
        <f t="shared" si="15"/>
        <v>-765034.10546826385</v>
      </c>
      <c r="N70" s="155">
        <f t="shared" si="15"/>
        <v>-840896.98688818258</v>
      </c>
      <c r="O70" s="155">
        <f t="shared" si="15"/>
        <v>-924392.01139730483</v>
      </c>
      <c r="P70" s="155">
        <f t="shared" si="15"/>
        <v>-1016296.6978555447</v>
      </c>
      <c r="Q70" s="155">
        <f t="shared" si="15"/>
        <v>-1117468.6176084087</v>
      </c>
      <c r="R70" s="155">
        <f t="shared" si="15"/>
        <v>-1228853.7091004029</v>
      </c>
      <c r="S70" s="155">
        <f t="shared" si="15"/>
        <v>-1351495.4622484529</v>
      </c>
      <c r="T70" s="155">
        <f t="shared" si="15"/>
        <v>-1486545.0640775785</v>
      </c>
      <c r="U70" s="155">
        <f t="shared" si="15"/>
        <v>-1635272.606790999</v>
      </c>
      <c r="V70" s="155">
        <f t="shared" si="15"/>
        <v>-1799079.4701423054</v>
      </c>
      <c r="W70" s="155">
        <f t="shared" si="15"/>
        <v>-1979512.001807441</v>
      </c>
    </row>
    <row r="71" spans="1:23" ht="12.75" customHeight="1" thickBot="1" x14ac:dyDescent="0.3">
      <c r="A71" s="164" t="s">
        <v>242</v>
      </c>
      <c r="B71" s="165">
        <f t="shared" ref="B71:W71" si="16">B69+B70</f>
        <v>0</v>
      </c>
      <c r="C71" s="165">
        <f>C69+C70</f>
        <v>1493739.5369996664</v>
      </c>
      <c r="D71" s="165">
        <f t="shared" si="16"/>
        <v>1537215.0292364999</v>
      </c>
      <c r="E71" s="165">
        <f t="shared" si="16"/>
        <v>1622851.5968495926</v>
      </c>
      <c r="F71" s="165">
        <f t="shared" si="16"/>
        <v>1713476.845774937</v>
      </c>
      <c r="G71" s="165">
        <f t="shared" si="16"/>
        <v>1809391.5182215956</v>
      </c>
      <c r="H71" s="165">
        <f t="shared" si="16"/>
        <v>1910914.9369425047</v>
      </c>
      <c r="I71" s="165">
        <f t="shared" si="16"/>
        <v>2099013.3163203141</v>
      </c>
      <c r="J71" s="165">
        <f t="shared" si="16"/>
        <v>2306043.0235243673</v>
      </c>
      <c r="K71" s="165">
        <f t="shared" si="16"/>
        <v>2533802.0214190837</v>
      </c>
      <c r="L71" s="165">
        <f t="shared" si="16"/>
        <v>2784393.4926021989</v>
      </c>
      <c r="M71" s="165">
        <f t="shared" si="16"/>
        <v>3060136.4218730549</v>
      </c>
      <c r="N71" s="165">
        <f t="shared" si="16"/>
        <v>3363587.9475527303</v>
      </c>
      <c r="O71" s="165">
        <f t="shared" si="16"/>
        <v>3697568.0455892188</v>
      </c>
      <c r="P71" s="165">
        <f t="shared" si="16"/>
        <v>4065186.7914221785</v>
      </c>
      <c r="Q71" s="165">
        <f t="shared" si="16"/>
        <v>4469874.4704336347</v>
      </c>
      <c r="R71" s="165">
        <f t="shared" si="16"/>
        <v>4915414.8364016116</v>
      </c>
      <c r="S71" s="165">
        <f t="shared" si="16"/>
        <v>5405981.8489938108</v>
      </c>
      <c r="T71" s="165">
        <f t="shared" si="16"/>
        <v>5946180.256310313</v>
      </c>
      <c r="U71" s="165">
        <f t="shared" si="16"/>
        <v>6541090.4271639949</v>
      </c>
      <c r="V71" s="165">
        <f t="shared" si="16"/>
        <v>7196317.8805692215</v>
      </c>
      <c r="W71" s="165">
        <f t="shared" si="16"/>
        <v>7918048.0072297631</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2028564.4960619907</v>
      </c>
      <c r="F74" s="159">
        <f t="shared" si="18"/>
        <v>2141846.0572186713</v>
      </c>
      <c r="G74" s="159">
        <f t="shared" si="18"/>
        <v>2261739.3977769944</v>
      </c>
      <c r="H74" s="159">
        <f t="shared" si="18"/>
        <v>2388643.6711781309</v>
      </c>
      <c r="I74" s="159">
        <f t="shared" si="18"/>
        <v>2623766.6454003924</v>
      </c>
      <c r="J74" s="159">
        <f t="shared" si="18"/>
        <v>2882553.7794054593</v>
      </c>
      <c r="K74" s="159">
        <f t="shared" si="18"/>
        <v>3167252.5267738546</v>
      </c>
      <c r="L74" s="159">
        <f t="shared" si="18"/>
        <v>3480491.8657527487</v>
      </c>
      <c r="M74" s="159">
        <f t="shared" si="18"/>
        <v>3825170.5273413188</v>
      </c>
      <c r="N74" s="159">
        <f t="shared" si="18"/>
        <v>4204484.9344409127</v>
      </c>
      <c r="O74" s="159">
        <f t="shared" si="18"/>
        <v>4621960.0569865238</v>
      </c>
      <c r="P74" s="159">
        <f t="shared" si="18"/>
        <v>5081483.4892777232</v>
      </c>
      <c r="Q74" s="159">
        <f t="shared" si="18"/>
        <v>5587343.0880420431</v>
      </c>
      <c r="R74" s="159">
        <f t="shared" si="18"/>
        <v>6144268.5455020145</v>
      </c>
      <c r="S74" s="159">
        <f t="shared" si="18"/>
        <v>6757477.3112422638</v>
      </c>
      <c r="T74" s="159">
        <f t="shared" si="18"/>
        <v>7432725.3203878915</v>
      </c>
      <c r="U74" s="159">
        <f t="shared" si="18"/>
        <v>8176363.0339549938</v>
      </c>
      <c r="V74" s="159">
        <f t="shared" si="18"/>
        <v>8995397.3507115263</v>
      </c>
      <c r="W74" s="159">
        <f t="shared" si="18"/>
        <v>9897560.0090372041</v>
      </c>
    </row>
    <row r="75" spans="1:23" ht="12" customHeight="1" x14ac:dyDescent="0.25">
      <c r="A75" s="124" t="s">
        <v>237</v>
      </c>
      <c r="B75" s="155">
        <f t="shared" ref="B75:W75" si="19">B65</f>
        <v>0</v>
      </c>
      <c r="C75" s="155">
        <f t="shared" si="19"/>
        <v>0</v>
      </c>
      <c r="D75" s="155">
        <f t="shared" si="19"/>
        <v>0</v>
      </c>
      <c r="E75" s="155">
        <f t="shared" si="19"/>
        <v>0</v>
      </c>
      <c r="F75" s="155">
        <f t="shared" si="19"/>
        <v>0</v>
      </c>
      <c r="G75" s="155">
        <f t="shared" si="19"/>
        <v>0</v>
      </c>
      <c r="H75" s="155">
        <f t="shared" si="19"/>
        <v>0</v>
      </c>
      <c r="I75" s="155">
        <f t="shared" si="19"/>
        <v>76.963549308194388</v>
      </c>
      <c r="J75" s="155">
        <f t="shared" si="19"/>
        <v>76.963549308194388</v>
      </c>
      <c r="K75" s="155">
        <f t="shared" si="19"/>
        <v>76.963549308194388</v>
      </c>
      <c r="L75" s="155">
        <f t="shared" si="19"/>
        <v>76.963549308194388</v>
      </c>
      <c r="M75" s="155">
        <f t="shared" si="19"/>
        <v>76.963549308194388</v>
      </c>
      <c r="N75" s="155">
        <f t="shared" si="19"/>
        <v>76.963549308194388</v>
      </c>
      <c r="O75" s="155">
        <f t="shared" si="19"/>
        <v>76.963549308194388</v>
      </c>
      <c r="P75" s="155">
        <f t="shared" si="19"/>
        <v>76.963549308194388</v>
      </c>
      <c r="Q75" s="155">
        <f t="shared" si="19"/>
        <v>76.963549308194388</v>
      </c>
      <c r="R75" s="155">
        <f t="shared" si="19"/>
        <v>76.963549308194388</v>
      </c>
      <c r="S75" s="155">
        <f t="shared" si="19"/>
        <v>76.963549308194388</v>
      </c>
      <c r="T75" s="155">
        <f t="shared" si="19"/>
        <v>76.963549308194388</v>
      </c>
      <c r="U75" s="155">
        <f t="shared" si="19"/>
        <v>76.963549308194388</v>
      </c>
      <c r="V75" s="155">
        <f t="shared" si="19"/>
        <v>76.963549308194388</v>
      </c>
      <c r="W75" s="155">
        <f t="shared" si="19"/>
        <v>76.963549308194388</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-405712.8992123981</v>
      </c>
      <c r="F77" s="162">
        <f>IF(SUM($B$70:F70)+SUM($B$77:E77)&gt;0,0,SUM($B$70:F70)-SUM($B$77:E77))</f>
        <v>-428369.21144373436</v>
      </c>
      <c r="G77" s="162">
        <f>IF(SUM($B$70:G70)+SUM($B$77:F77)&gt;0,0,SUM($B$70:G70)-SUM($B$77:F77))</f>
        <v>-452347.87955539883</v>
      </c>
      <c r="H77" s="162">
        <f>IF(SUM($B$70:H70)+SUM($B$77:G77)&gt;0,0,SUM($B$70:H70)-SUM($B$77:G77))</f>
        <v>-477728.73423562641</v>
      </c>
      <c r="I77" s="162">
        <f>IF(SUM($B$70:I70)+SUM($B$77:H77)&gt;0,0,SUM($B$70:I70)-SUM($B$77:H77))</f>
        <v>-524753.32908007875</v>
      </c>
      <c r="J77" s="162">
        <f>IF(SUM($B$70:J70)+SUM($B$77:I77)&gt;0,0,SUM($B$70:J70)-SUM($B$77:I77))</f>
        <v>-576510.75588109205</v>
      </c>
      <c r="K77" s="162">
        <f>IF(SUM($B$70:K70)+SUM($B$77:J77)&gt;0,0,SUM($B$70:K70)-SUM($B$77:J77))</f>
        <v>-633450.50535477092</v>
      </c>
      <c r="L77" s="162">
        <f>IF(SUM($B$70:L70)+SUM($B$77:K77)&gt;0,0,SUM($B$70:L70)-SUM($B$77:K77))</f>
        <v>-696098.37315054983</v>
      </c>
      <c r="M77" s="162">
        <f>IF(SUM($B$70:M70)+SUM($B$77:L77)&gt;0,0,SUM($B$70:M70)-SUM($B$77:L77))</f>
        <v>-765034.10546826385</v>
      </c>
      <c r="N77" s="162">
        <f>IF(SUM($B$70:N70)+SUM($B$77:M77)&gt;0,0,SUM($B$70:N70)-SUM($B$77:M77))</f>
        <v>-840896.98688818235</v>
      </c>
      <c r="O77" s="162">
        <f>IF(SUM($B$70:O70)+SUM($B$77:N77)&gt;0,0,SUM($B$70:O70)-SUM($B$77:N77))</f>
        <v>-924392.01139730494</v>
      </c>
      <c r="P77" s="162">
        <f>IF(SUM($B$70:P70)+SUM($B$77:O77)&gt;0,0,SUM($B$70:P70)-SUM($B$77:O77))</f>
        <v>-1016296.6978555452</v>
      </c>
      <c r="Q77" s="162">
        <f>IF(SUM($B$70:Q70)+SUM($B$77:P77)&gt;0,0,SUM($B$70:Q70)-SUM($B$77:P77))</f>
        <v>-1117468.6176084094</v>
      </c>
      <c r="R77" s="162">
        <f>IF(SUM($B$70:R70)+SUM($B$77:Q77)&gt;0,0,SUM($B$70:R70)-SUM($B$77:Q77))</f>
        <v>-1228853.7091004029</v>
      </c>
      <c r="S77" s="162">
        <f>IF(SUM($B$70:S70)+SUM($B$77:R77)&gt;0,0,SUM($B$70:S70)-SUM($B$77:R77))</f>
        <v>-1351495.462248452</v>
      </c>
      <c r="T77" s="162">
        <f>IF(SUM($B$70:T70)+SUM($B$77:S77)&gt;0,0,SUM($B$70:T70)-SUM($B$77:S77))</f>
        <v>-1486545.0640775785</v>
      </c>
      <c r="U77" s="162">
        <f>IF(SUM($B$70:U70)+SUM($B$77:T77)&gt;0,0,SUM($B$70:U70)-SUM($B$77:T77))</f>
        <v>-1635272.606790999</v>
      </c>
      <c r="V77" s="162">
        <f>IF(SUM($B$70:V70)+SUM($B$77:U77)&gt;0,0,SUM($B$70:V70)-SUM($B$77:U77))</f>
        <v>-1799079.4701423068</v>
      </c>
      <c r="W77" s="162">
        <f>IF(SUM($B$70:W70)+SUM($B$77:V77)&gt;0,0,SUM($B$70:W70)-SUM($B$77:V77))</f>
        <v>-1979512.0018074401</v>
      </c>
    </row>
    <row r="78" spans="1:23" ht="12" customHeight="1" x14ac:dyDescent="0.25">
      <c r="A78" s="124" t="s">
        <v>244</v>
      </c>
      <c r="B78" s="155">
        <f t="shared" ref="B78:W78" si="21">(B57*0.2-B58*0.2)</f>
        <v>0</v>
      </c>
      <c r="C78" s="155">
        <f t="shared" si="21"/>
        <v>373434.88424991659</v>
      </c>
      <c r="D78" s="155">
        <f t="shared" si="21"/>
        <v>384303.75730912504</v>
      </c>
      <c r="E78" s="155">
        <f t="shared" si="21"/>
        <v>405712.89921239816</v>
      </c>
      <c r="F78" s="155">
        <f t="shared" si="21"/>
        <v>428369.2114437343</v>
      </c>
      <c r="G78" s="155">
        <f t="shared" si="21"/>
        <v>452347.87955539889</v>
      </c>
      <c r="H78" s="155">
        <f t="shared" si="21"/>
        <v>477728.73423562618</v>
      </c>
      <c r="I78" s="155">
        <f t="shared" si="21"/>
        <v>524768.72178994003</v>
      </c>
      <c r="J78" s="155">
        <f t="shared" si="21"/>
        <v>576526.14859095344</v>
      </c>
      <c r="K78" s="155">
        <f t="shared" si="21"/>
        <v>633465.89806463255</v>
      </c>
      <c r="L78" s="155">
        <f t="shared" si="21"/>
        <v>696113.76586041145</v>
      </c>
      <c r="M78" s="155">
        <f t="shared" si="21"/>
        <v>765049.49817812548</v>
      </c>
      <c r="N78" s="155">
        <f t="shared" si="21"/>
        <v>840912.37959804421</v>
      </c>
      <c r="O78" s="155">
        <f t="shared" si="21"/>
        <v>924407.40410716634</v>
      </c>
      <c r="P78" s="155">
        <f t="shared" si="21"/>
        <v>1016312.0905654063</v>
      </c>
      <c r="Q78" s="155">
        <f t="shared" si="21"/>
        <v>1117484.0103182704</v>
      </c>
      <c r="R78" s="155">
        <f t="shared" si="21"/>
        <v>1228869.1018102646</v>
      </c>
      <c r="S78" s="155">
        <f t="shared" si="21"/>
        <v>1351510.8549583147</v>
      </c>
      <c r="T78" s="155">
        <f t="shared" si="21"/>
        <v>1486560.4567874402</v>
      </c>
      <c r="U78" s="155">
        <f t="shared" si="21"/>
        <v>1635287.9995008607</v>
      </c>
      <c r="V78" s="155">
        <f t="shared" si="21"/>
        <v>1799094.8628521669</v>
      </c>
      <c r="W78" s="155">
        <f t="shared" si="21"/>
        <v>1979527.3945173025</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-23525.835310549432</v>
      </c>
      <c r="J79" s="162">
        <f t="shared" si="22"/>
        <v>-25878.544080698211</v>
      </c>
      <c r="K79" s="162">
        <f t="shared" si="22"/>
        <v>-28469.705417031051</v>
      </c>
      <c r="L79" s="162">
        <f t="shared" si="22"/>
        <v>-31323.764578080969</v>
      </c>
      <c r="M79" s="162">
        <f t="shared" si="22"/>
        <v>-34467.696839048527</v>
      </c>
      <c r="N79" s="162">
        <f t="shared" si="22"/>
        <v>-37931.271390150905</v>
      </c>
      <c r="O79" s="162">
        <f t="shared" si="22"/>
        <v>-41747.342934752633</v>
      </c>
      <c r="P79" s="162">
        <f t="shared" si="22"/>
        <v>-45952.173909311467</v>
      </c>
      <c r="Q79" s="162">
        <f t="shared" si="22"/>
        <v>-50585.7905566236</v>
      </c>
      <c r="R79" s="162">
        <f t="shared" si="22"/>
        <v>-55692.376426188654</v>
      </c>
      <c r="S79" s="162">
        <f t="shared" si="22"/>
        <v>-61320.707254216453</v>
      </c>
      <c r="T79" s="162">
        <f t="shared" si="22"/>
        <v>-67524.63159475429</v>
      </c>
      <c r="U79" s="162">
        <f t="shared" si="22"/>
        <v>-74363.60203690175</v>
      </c>
      <c r="V79" s="162">
        <f t="shared" si="22"/>
        <v>-81903.262355844679</v>
      </c>
      <c r="W79" s="162">
        <f t="shared" si="22"/>
        <v>-90216.096512759294</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1612147.025897956</v>
      </c>
      <c r="F82" s="159">
        <f t="shared" si="24"/>
        <v>1702148.6896592688</v>
      </c>
      <c r="G82" s="159">
        <f t="shared" si="24"/>
        <v>1797402.1841657632</v>
      </c>
      <c r="H82" s="159">
        <f t="shared" si="24"/>
        <v>1898224.5096023909</v>
      </c>
      <c r="I82" s="159">
        <f t="shared" si="24"/>
        <v>2075564.4445590721</v>
      </c>
      <c r="J82" s="159">
        <f t="shared" si="24"/>
        <v>2280241.4429929769</v>
      </c>
      <c r="K82" s="159">
        <f t="shared" si="24"/>
        <v>2505409.2795513608</v>
      </c>
      <c r="L82" s="159">
        <f t="shared" si="24"/>
        <v>2753146.6915734261</v>
      </c>
      <c r="M82" s="159">
        <f t="shared" si="24"/>
        <v>3025745.6885833144</v>
      </c>
      <c r="N82" s="159">
        <f t="shared" si="24"/>
        <v>3325733.639711888</v>
      </c>
      <c r="O82" s="159">
        <f t="shared" si="24"/>
        <v>3655897.6662037745</v>
      </c>
      <c r="P82" s="159">
        <f t="shared" si="24"/>
        <v>4019311.5810621749</v>
      </c>
      <c r="Q82" s="159">
        <f t="shared" si="24"/>
        <v>4419365.6434263187</v>
      </c>
      <c r="R82" s="159">
        <f t="shared" si="24"/>
        <v>4859799.4235247318</v>
      </c>
      <c r="S82" s="159">
        <f t="shared" si="24"/>
        <v>5344738.1052889042</v>
      </c>
      <c r="T82" s="159">
        <f t="shared" si="24"/>
        <v>5878732.5882648677</v>
      </c>
      <c r="U82" s="159">
        <f t="shared" si="24"/>
        <v>6466803.7886764016</v>
      </c>
      <c r="V82" s="159">
        <f t="shared" si="24"/>
        <v>7114491.5817626836</v>
      </c>
      <c r="W82" s="159">
        <f t="shared" si="24"/>
        <v>7827908.8742663134</v>
      </c>
    </row>
    <row r="83" spans="1:23" ht="12" customHeight="1" x14ac:dyDescent="0.25">
      <c r="A83" s="147" t="s">
        <v>249</v>
      </c>
      <c r="B83" s="159">
        <f>SUM($B$82:B82)</f>
        <v>0</v>
      </c>
      <c r="C83" s="159">
        <f>SUM(B82:C82)</f>
        <v>977375.2548747079</v>
      </c>
      <c r="D83" s="159">
        <f>SUM(B82:D82)</f>
        <v>2509155.8475816036</v>
      </c>
      <c r="E83" s="159">
        <f>SUM($B$82:E82)</f>
        <v>4121302.8734795596</v>
      </c>
      <c r="F83" s="159">
        <f>SUM($B$82:F82)</f>
        <v>5823451.5631388286</v>
      </c>
      <c r="G83" s="159">
        <f>SUM($B$82:G82)</f>
        <v>7620853.7473045923</v>
      </c>
      <c r="H83" s="159">
        <f>SUM($B$82:H82)</f>
        <v>9519078.2569069825</v>
      </c>
      <c r="I83" s="159">
        <f>SUM($B$82:I82)</f>
        <v>11594642.701466054</v>
      </c>
      <c r="J83" s="159">
        <f>SUM($B$82:J82)</f>
        <v>13874884.144459032</v>
      </c>
      <c r="K83" s="159">
        <f>SUM($B$82:K82)</f>
        <v>16380293.424010392</v>
      </c>
      <c r="L83" s="159">
        <f>SUM($B$82:L82)</f>
        <v>19133440.115583818</v>
      </c>
      <c r="M83" s="159">
        <f>SUM($B$82:M82)</f>
        <v>22159185.804167133</v>
      </c>
      <c r="N83" s="159">
        <f>SUM($B$82:N82)</f>
        <v>25484919.443879019</v>
      </c>
      <c r="O83" s="159">
        <f>SUM($B$82:O82)</f>
        <v>29140817.110082794</v>
      </c>
      <c r="P83" s="159">
        <f>SUM($B$82:P82)</f>
        <v>33160128.691144969</v>
      </c>
      <c r="Q83" s="159">
        <f>SUM($B$82:Q82)</f>
        <v>37579494.334571287</v>
      </c>
      <c r="R83" s="159">
        <f>SUM($B$82:R82)</f>
        <v>42439293.758096017</v>
      </c>
      <c r="S83" s="159">
        <f>SUM($B$82:S82)</f>
        <v>47784031.863384917</v>
      </c>
      <c r="T83" s="159">
        <f>SUM($B$82:T82)</f>
        <v>53662764.451649785</v>
      </c>
      <c r="U83" s="159">
        <f>SUM($B$82:U82)</f>
        <v>60129568.240326189</v>
      </c>
      <c r="V83" s="159">
        <f>SUM($B$82:V82)</f>
        <v>67244059.822088867</v>
      </c>
      <c r="W83" s="159">
        <f>SUM($B$82:W82)</f>
        <v>75071968.696355179</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0.88495575221238942</v>
      </c>
      <c r="J84" s="168">
        <f t="shared" si="25"/>
        <v>0.78314668337379612</v>
      </c>
      <c r="K84" s="168">
        <f t="shared" si="25"/>
        <v>0.69305016227769578</v>
      </c>
      <c r="L84" s="168">
        <f t="shared" si="25"/>
        <v>0.61331872767937679</v>
      </c>
      <c r="M84" s="168">
        <f t="shared" si="25"/>
        <v>0.54275993599944861</v>
      </c>
      <c r="N84" s="168">
        <f t="shared" si="25"/>
        <v>0.48031852743314046</v>
      </c>
      <c r="O84" s="168">
        <f t="shared" si="25"/>
        <v>0.425060643746142</v>
      </c>
      <c r="P84" s="168">
        <f t="shared" si="25"/>
        <v>0.37615986172224958</v>
      </c>
      <c r="Q84" s="168">
        <f t="shared" si="25"/>
        <v>0.33288483338252178</v>
      </c>
      <c r="R84" s="168">
        <f t="shared" si="25"/>
        <v>0.2945883481261255</v>
      </c>
      <c r="S84" s="168">
        <f t="shared" si="25"/>
        <v>0.26069765320896066</v>
      </c>
      <c r="T84" s="168">
        <f t="shared" si="25"/>
        <v>0.23070588779554044</v>
      </c>
      <c r="U84" s="168">
        <f t="shared" si="25"/>
        <v>0.20416450247392959</v>
      </c>
      <c r="V84" s="168">
        <f t="shared" si="25"/>
        <v>0.18067655086188467</v>
      </c>
      <c r="W84" s="168">
        <f t="shared" si="25"/>
        <v>0.15989075297511918</v>
      </c>
    </row>
    <row r="85" spans="1:23" ht="27.75" customHeight="1" x14ac:dyDescent="0.25">
      <c r="A85" s="163" t="s">
        <v>251</v>
      </c>
      <c r="B85" s="159">
        <f>B83*B84</f>
        <v>0</v>
      </c>
      <c r="C85" s="159">
        <f t="shared" ref="C85:W85" si="26">C82*C84</f>
        <v>977375.2548747079</v>
      </c>
      <c r="D85" s="159">
        <f t="shared" si="26"/>
        <v>1531780.5927068957</v>
      </c>
      <c r="E85" s="159">
        <f t="shared" si="26"/>
        <v>1612147.025897956</v>
      </c>
      <c r="F85" s="159">
        <f t="shared" si="26"/>
        <v>1702148.6896592688</v>
      </c>
      <c r="G85" s="159">
        <f t="shared" si="26"/>
        <v>1797402.1841657632</v>
      </c>
      <c r="H85" s="159">
        <f t="shared" si="26"/>
        <v>1898224.5096023909</v>
      </c>
      <c r="I85" s="159">
        <f t="shared" si="26"/>
        <v>1836782.6943000639</v>
      </c>
      <c r="J85" s="159">
        <f t="shared" si="26"/>
        <v>1785763.5233714287</v>
      </c>
      <c r="K85" s="159">
        <f t="shared" si="26"/>
        <v>1736374.3077651155</v>
      </c>
      <c r="L85" s="159">
        <f t="shared" si="26"/>
        <v>1688556.4259904993</v>
      </c>
      <c r="M85" s="159">
        <f t="shared" si="26"/>
        <v>1642253.5362860872</v>
      </c>
      <c r="N85" s="159">
        <f t="shared" si="26"/>
        <v>1597411.4844612726</v>
      </c>
      <c r="O85" s="159">
        <f t="shared" si="26"/>
        <v>1553978.2154665946</v>
      </c>
      <c r="P85" s="159">
        <f t="shared" si="26"/>
        <v>1511903.688550984</v>
      </c>
      <c r="Q85" s="159">
        <f t="shared" si="26"/>
        <v>1471139.7958684112</v>
      </c>
      <c r="R85" s="159">
        <f t="shared" si="26"/>
        <v>1431640.2844004477</v>
      </c>
      <c r="S85" s="159">
        <f t="shared" si="26"/>
        <v>1393360.6810653242</v>
      </c>
      <c r="T85" s="159">
        <f t="shared" si="26"/>
        <v>1356258.2208882216</v>
      </c>
      <c r="U85" s="159">
        <f t="shared" si="26"/>
        <v>1320291.7781116404</v>
      </c>
      <c r="V85" s="159">
        <f t="shared" si="26"/>
        <v>1285421.8001287959</v>
      </c>
      <c r="W85" s="159">
        <f t="shared" si="26"/>
        <v>1251610.2441270584</v>
      </c>
    </row>
    <row r="86" spans="1:23" ht="21.75" customHeight="1" x14ac:dyDescent="0.25">
      <c r="A86" s="163" t="s">
        <v>252</v>
      </c>
      <c r="B86" s="159">
        <f>SUM(B85)</f>
        <v>0</v>
      </c>
      <c r="C86" s="159">
        <f t="shared" ref="C86:W86" si="27">C85+B86</f>
        <v>977375.2548747079</v>
      </c>
      <c r="D86" s="159">
        <f t="shared" si="27"/>
        <v>2509155.8475816036</v>
      </c>
      <c r="E86" s="159">
        <f t="shared" si="27"/>
        <v>4121302.8734795596</v>
      </c>
      <c r="F86" s="159">
        <f t="shared" si="27"/>
        <v>5823451.5631388286</v>
      </c>
      <c r="G86" s="159">
        <f t="shared" si="27"/>
        <v>7620853.7473045923</v>
      </c>
      <c r="H86" s="159">
        <f t="shared" si="27"/>
        <v>9519078.2569069825</v>
      </c>
      <c r="I86" s="159">
        <f t="shared" si="27"/>
        <v>11355860.951207045</v>
      </c>
      <c r="J86" s="159">
        <f t="shared" si="27"/>
        <v>13141624.474578474</v>
      </c>
      <c r="K86" s="159">
        <f t="shared" si="27"/>
        <v>14877998.782343589</v>
      </c>
      <c r="L86" s="159">
        <f t="shared" si="27"/>
        <v>16566555.208334088</v>
      </c>
      <c r="M86" s="159">
        <f t="shared" si="27"/>
        <v>18208808.744620174</v>
      </c>
      <c r="N86" s="159">
        <f t="shared" si="27"/>
        <v>19806220.229081448</v>
      </c>
      <c r="O86" s="159">
        <f t="shared" si="27"/>
        <v>21360198.444548044</v>
      </c>
      <c r="P86" s="159">
        <f t="shared" si="27"/>
        <v>22872102.133099027</v>
      </c>
      <c r="Q86" s="159">
        <f t="shared" si="27"/>
        <v>24343241.928967439</v>
      </c>
      <c r="R86" s="159">
        <f t="shared" si="27"/>
        <v>25774882.213367887</v>
      </c>
      <c r="S86" s="159">
        <f t="shared" si="27"/>
        <v>27168242.894433212</v>
      </c>
      <c r="T86" s="159">
        <f t="shared" si="27"/>
        <v>28524501.115321435</v>
      </c>
      <c r="U86" s="159">
        <f t="shared" si="27"/>
        <v>29844792.893433075</v>
      </c>
      <c r="V86" s="159">
        <f t="shared" si="27"/>
        <v>31130214.693561871</v>
      </c>
      <c r="W86" s="159">
        <f t="shared" si="27"/>
        <v>32381824.937688928</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2029</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0</v>
      </c>
      <c r="E100" s="181">
        <v>0</v>
      </c>
      <c r="F100" s="181">
        <v>0</v>
      </c>
      <c r="G100" s="181">
        <v>0</v>
      </c>
      <c r="H100" s="181">
        <v>2693.7242257868033</v>
      </c>
      <c r="I100" s="181">
        <v>2616.7606764786087</v>
      </c>
      <c r="J100" s="181">
        <v>2539.7971271704146</v>
      </c>
      <c r="K100" s="181">
        <v>2462.8335778622204</v>
      </c>
      <c r="L100" s="181">
        <v>2385.8700285540262</v>
      </c>
      <c r="M100" s="181">
        <v>2308.9064792458321</v>
      </c>
      <c r="N100" s="181">
        <v>2231.9429299376379</v>
      </c>
      <c r="O100" s="181">
        <v>2154.9793806294438</v>
      </c>
      <c r="P100" s="181">
        <v>2078.0158313212496</v>
      </c>
      <c r="Q100" s="181">
        <v>2001.0522820130552</v>
      </c>
      <c r="R100" s="181">
        <v>1924.0887327048608</v>
      </c>
      <c r="S100" s="181">
        <v>1847.1251833966664</v>
      </c>
      <c r="T100" s="181">
        <v>1770.1616340884721</v>
      </c>
      <c r="U100" s="181">
        <v>1693.1980847802777</v>
      </c>
      <c r="V100" s="181">
        <v>1616.2345354720833</v>
      </c>
      <c r="W100" s="181">
        <v>1539.2709861638889</v>
      </c>
    </row>
    <row r="101" spans="1:23" ht="60" x14ac:dyDescent="0.25">
      <c r="A101" s="185" t="s">
        <v>261</v>
      </c>
      <c r="B101" s="54" t="s">
        <v>262</v>
      </c>
      <c r="C101" s="186">
        <v>0</v>
      </c>
      <c r="D101" s="186">
        <v>0</v>
      </c>
      <c r="E101" s="186">
        <v>0</v>
      </c>
      <c r="F101" s="186">
        <v>0</v>
      </c>
      <c r="G101" s="186">
        <v>0</v>
      </c>
      <c r="H101" s="186">
        <v>0</v>
      </c>
      <c r="I101" s="186">
        <v>197929.91606083201</v>
      </c>
      <c r="J101" s="186">
        <v>117692.57318721651</v>
      </c>
      <c r="K101" s="186">
        <v>92179.83071197434</v>
      </c>
      <c r="L101" s="186">
        <v>80440.946481502819</v>
      </c>
      <c r="M101" s="186">
        <v>74293.304802397266</v>
      </c>
      <c r="N101" s="186">
        <v>71016.289051225351</v>
      </c>
      <c r="O101" s="186">
        <v>69450.463605320023</v>
      </c>
      <c r="P101" s="186">
        <v>69022.424672020425</v>
      </c>
      <c r="Q101" s="186">
        <v>69419.804902587886</v>
      </c>
      <c r="R101" s="186">
        <v>70461.329254339144</v>
      </c>
      <c r="S101" s="186">
        <v>72037.803716192298</v>
      </c>
      <c r="T101" s="186">
        <v>74082.664598067277</v>
      </c>
      <c r="U101" s="186">
        <v>76556.176466828416</v>
      </c>
      <c r="V101" s="186">
        <v>79436.459854747984</v>
      </c>
      <c r="W101" s="186">
        <v>82714.167135021999</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85FC6-2185-42F1-AD02-F5EB141AA2BD}">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O_Ч6_6</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Приоретение снегохода (Снегоход  STELS SV600T Viking), 3шт.</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47313</v>
      </c>
      <c r="F35" s="199">
        <v>47313</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47343</v>
      </c>
      <c r="F37" s="199">
        <v>47343</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547</v>
      </c>
      <c r="F53" s="199" t="s">
        <v>547</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2024-04-28T21:21:40Z</dcterms:created>
  <dcterms:modified xsi:type="dcterms:W3CDTF">2024-04-28T21:21:41Z</dcterms:modified>
</cp:coreProperties>
</file>