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40ADC392-B82A-494E-8B43-2BD1EBA6C6E8}" xr6:coauthVersionLast="47" xr6:coauthVersionMax="47" xr10:uidLastSave="{00000000-0000-0000-0000-000000000000}"/>
  <bookViews>
    <workbookView xWindow="-120" yWindow="-120" windowWidth="29040" windowHeight="15720"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D47" i="8"/>
  <c r="B58" i="8"/>
  <c r="B64" i="8"/>
  <c r="B67" i="8" s="1"/>
  <c r="B78" i="8" l="1"/>
  <c r="C79" i="8"/>
  <c r="B74" i="8"/>
  <c r="B69" i="8"/>
  <c r="D60" i="8"/>
  <c r="D48" i="8"/>
  <c r="D57" i="8" s="1"/>
  <c r="D61" i="8"/>
  <c r="E47" i="8"/>
  <c r="D62" i="8"/>
  <c r="D59" i="8"/>
  <c r="C58" i="8"/>
  <c r="C64" i="8" s="1"/>
  <c r="C67" i="8" s="1"/>
  <c r="C74" i="8" l="1"/>
  <c r="C69" i="8"/>
  <c r="D79" i="8"/>
  <c r="D64" i="8"/>
  <c r="D67" i="8" s="1"/>
  <c r="D58" i="8"/>
  <c r="D78" i="8" s="1"/>
  <c r="C78" i="8"/>
  <c r="E61" i="8"/>
  <c r="F47" i="8"/>
  <c r="E62" i="8"/>
  <c r="E48" i="8"/>
  <c r="E57" i="8" s="1"/>
  <c r="E59" i="8"/>
  <c r="E58" i="8" s="1"/>
  <c r="E60" i="8"/>
  <c r="B70" i="8"/>
  <c r="B71" i="8"/>
  <c r="E79" i="8" l="1"/>
  <c r="E64" i="8"/>
  <c r="E67" i="8" s="1"/>
  <c r="E78" i="8"/>
  <c r="D74" i="8"/>
  <c r="D69" i="8"/>
  <c r="B77" i="8"/>
  <c r="B82" i="8" s="1"/>
  <c r="C70" i="8"/>
  <c r="C77" i="8" s="1"/>
  <c r="C82" i="8" s="1"/>
  <c r="C85" i="8" s="1"/>
  <c r="F62" i="8"/>
  <c r="F59" i="8"/>
  <c r="F60" i="8"/>
  <c r="F48" i="8"/>
  <c r="F57" i="8" s="1"/>
  <c r="F61" i="8"/>
  <c r="G47" i="8"/>
  <c r="E74" i="8" l="1"/>
  <c r="E69" i="8"/>
  <c r="F79" i="8"/>
  <c r="C71" i="8"/>
  <c r="B83" i="8"/>
  <c r="C83" i="8"/>
  <c r="C87" i="8"/>
  <c r="B87" i="8"/>
  <c r="D70" i="8"/>
  <c r="D71" i="8" s="1"/>
  <c r="G59" i="8"/>
  <c r="G60" i="8"/>
  <c r="G61" i="8"/>
  <c r="H47" i="8"/>
  <c r="G62" i="8"/>
  <c r="G48" i="8"/>
  <c r="G57" i="8" s="1"/>
  <c r="F58" i="8"/>
  <c r="F78" i="8" s="1"/>
  <c r="D77" i="8"/>
  <c r="D82" i="8" s="1"/>
  <c r="D85" i="8" l="1"/>
  <c r="D87" i="8"/>
  <c r="D83" i="8"/>
  <c r="D88" i="8" s="1"/>
  <c r="B88" i="8"/>
  <c r="B85" i="8"/>
  <c r="B86" i="8" s="1"/>
  <c r="E70" i="8"/>
  <c r="E77" i="8" s="1"/>
  <c r="E82" i="8" s="1"/>
  <c r="G79" i="8"/>
  <c r="C88" i="8"/>
  <c r="G58" i="8"/>
  <c r="G78" i="8" s="1"/>
  <c r="H60" i="8"/>
  <c r="H48" i="8"/>
  <c r="H57" i="8" s="1"/>
  <c r="H61" i="8"/>
  <c r="I47" i="8"/>
  <c r="H62" i="8"/>
  <c r="H59" i="8"/>
  <c r="F64" i="8"/>
  <c r="F67" i="8" s="1"/>
  <c r="E85" i="8" l="1"/>
  <c r="E83" i="8"/>
  <c r="E88" i="8" s="1"/>
  <c r="E87" i="8"/>
  <c r="I61" i="8"/>
  <c r="J47" i="8"/>
  <c r="I62" i="8"/>
  <c r="I48" i="8"/>
  <c r="I57" i="8" s="1"/>
  <c r="I59" i="8"/>
  <c r="I58" i="8" s="1"/>
  <c r="I60" i="8"/>
  <c r="C86" i="8"/>
  <c r="C89" i="8" s="1"/>
  <c r="H58" i="8"/>
  <c r="H64" i="8" s="1"/>
  <c r="H67" i="8" s="1"/>
  <c r="H79" i="8"/>
  <c r="G64" i="8"/>
  <c r="G67" i="8" s="1"/>
  <c r="F69" i="8"/>
  <c r="F74" i="8"/>
  <c r="E71" i="8"/>
  <c r="B89" i="8" l="1"/>
  <c r="D86" i="8"/>
  <c r="D89" i="8" s="1"/>
  <c r="H74" i="8"/>
  <c r="H69" i="8"/>
  <c r="I79" i="8"/>
  <c r="I64" i="8"/>
  <c r="I67" i="8" s="1"/>
  <c r="I78" i="8"/>
  <c r="H78" i="8"/>
  <c r="G74" i="8"/>
  <c r="G69" i="8"/>
  <c r="F70" i="8"/>
  <c r="J62" i="8"/>
  <c r="J59" i="8"/>
  <c r="J60" i="8"/>
  <c r="J48" i="8"/>
  <c r="J57" i="8" s="1"/>
  <c r="K47" i="8"/>
  <c r="J61" i="8"/>
  <c r="E86" i="8"/>
  <c r="E89" i="8" s="1"/>
  <c r="F77" i="8" l="1"/>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H83" i="8"/>
  <c r="H87" i="8"/>
  <c r="G87" i="8"/>
  <c r="L78" i="8" l="1"/>
  <c r="H88" i="8"/>
  <c r="H86" i="8"/>
  <c r="H89" i="8" s="1"/>
  <c r="L74" i="8"/>
  <c r="L69" i="8"/>
  <c r="N62" i="8"/>
  <c r="N59" i="8"/>
  <c r="N60" i="8"/>
  <c r="N61" i="8"/>
  <c r="N48" i="8"/>
  <c r="N57" i="8" s="1"/>
  <c r="O47" i="8"/>
  <c r="M58" i="8"/>
  <c r="M78" i="8" s="1"/>
  <c r="J70" i="8"/>
  <c r="J71" i="8"/>
  <c r="M79" i="8"/>
  <c r="M64" i="8"/>
  <c r="M67" i="8" s="1"/>
  <c r="K70" i="8"/>
  <c r="K71" i="8"/>
  <c r="I77" i="8"/>
  <c r="I82" i="8" s="1"/>
  <c r="N58" i="8" l="1"/>
  <c r="N78" i="8" s="1"/>
  <c r="O59" i="8"/>
  <c r="O60" i="8"/>
  <c r="O61" i="8"/>
  <c r="P47" i="8"/>
  <c r="O62" i="8"/>
  <c r="O48" i="8"/>
  <c r="O57" i="8" s="1"/>
  <c r="N64" i="8"/>
  <c r="N67" i="8" s="1"/>
  <c r="N79" i="8"/>
  <c r="I85" i="8"/>
  <c r="I86" i="8" s="1"/>
  <c r="I89" i="8" s="1"/>
  <c r="I83" i="8"/>
  <c r="I88" i="8" s="1"/>
  <c r="I87" i="8"/>
  <c r="J77" i="8"/>
  <c r="J82" i="8" s="1"/>
  <c r="L70" i="8"/>
  <c r="L71" i="8"/>
  <c r="M74" i="8"/>
  <c r="M69" i="8"/>
  <c r="N69" i="8" l="1"/>
  <c r="N74" i="8"/>
  <c r="P60" i="8"/>
  <c r="P61" i="8"/>
  <c r="Q47" i="8"/>
  <c r="P62" i="8"/>
  <c r="P48" i="8"/>
  <c r="P57" i="8" s="1"/>
  <c r="P59" i="8"/>
  <c r="P58" i="8" s="1"/>
  <c r="K77" i="8"/>
  <c r="K82" i="8" s="1"/>
  <c r="M70" i="8"/>
  <c r="M71" i="8" s="1"/>
  <c r="J85" i="8"/>
  <c r="J86" i="8" s="1"/>
  <c r="J89" i="8" s="1"/>
  <c r="J83" i="8"/>
  <c r="J88" i="8" s="1"/>
  <c r="J87" i="8"/>
  <c r="O79" i="8"/>
  <c r="O58" i="8"/>
  <c r="O64" i="8" s="1"/>
  <c r="O67" i="8" s="1"/>
  <c r="O74" i="8" l="1"/>
  <c r="O69" i="8"/>
  <c r="P79" i="8"/>
  <c r="P64" i="8"/>
  <c r="P67" i="8" s="1"/>
  <c r="P78" i="8"/>
  <c r="O78" i="8"/>
  <c r="K85" i="8"/>
  <c r="K86" i="8" s="1"/>
  <c r="K89" i="8" s="1"/>
  <c r="K83" i="8"/>
  <c r="K88" i="8" s="1"/>
  <c r="K87" i="8"/>
  <c r="L77" i="8"/>
  <c r="L82" i="8" s="1"/>
  <c r="Q61" i="8"/>
  <c r="R47" i="8"/>
  <c r="Q62" i="8"/>
  <c r="Q59" i="8"/>
  <c r="Q58" i="8" s="1"/>
  <c r="Q60" i="8"/>
  <c r="Q48" i="8"/>
  <c r="Q57" i="8" s="1"/>
  <c r="N70" i="8"/>
  <c r="N71" i="8"/>
  <c r="M77" i="8" l="1"/>
  <c r="M82" i="8" s="1"/>
  <c r="M85" i="8" s="1"/>
  <c r="M87" i="8"/>
  <c r="P74" i="8"/>
  <c r="P69" i="8"/>
  <c r="L85" i="8"/>
  <c r="L86" i="8" s="1"/>
  <c r="L89" i="8" s="1"/>
  <c r="L87" i="8"/>
  <c r="L83" i="8"/>
  <c r="L88" i="8" s="1"/>
  <c r="Q79" i="8"/>
  <c r="Q64" i="8"/>
  <c r="Q67" i="8" s="1"/>
  <c r="Q78" i="8"/>
  <c r="R62" i="8"/>
  <c r="R59" i="8"/>
  <c r="R60" i="8"/>
  <c r="B29" i="8" s="1"/>
  <c r="R48" i="8"/>
  <c r="R57" i="8" s="1"/>
  <c r="S47" i="8"/>
  <c r="R61" i="8"/>
  <c r="N77" i="8"/>
  <c r="N82" i="8" s="1"/>
  <c r="O70" i="8"/>
  <c r="O77" i="8" s="1"/>
  <c r="O82" i="8" s="1"/>
  <c r="M83" i="8" l="1"/>
  <c r="O85" i="8"/>
  <c r="O87" i="8"/>
  <c r="O83" i="8"/>
  <c r="S48" i="8"/>
  <c r="S57" i="8" s="1"/>
  <c r="S61" i="8"/>
  <c r="S62" i="8"/>
  <c r="S59" i="8"/>
  <c r="S60" i="8"/>
  <c r="T47" i="8"/>
  <c r="P82" i="8"/>
  <c r="O71" i="8"/>
  <c r="R79" i="8"/>
  <c r="N85" i="8"/>
  <c r="N87" i="8"/>
  <c r="N83" i="8"/>
  <c r="N88" i="8" s="1"/>
  <c r="Q74" i="8"/>
  <c r="Q69" i="8"/>
  <c r="M88" i="8"/>
  <c r="B32" i="8"/>
  <c r="R58" i="8"/>
  <c r="B26" i="8" s="1"/>
  <c r="P70" i="8"/>
  <c r="P77" i="8" s="1"/>
  <c r="P71" i="8"/>
  <c r="M86" i="8"/>
  <c r="M89" i="8" s="1"/>
  <c r="R64" i="8" l="1"/>
  <c r="R67" i="8" s="1"/>
  <c r="S79" i="8"/>
  <c r="Q70" i="8"/>
  <c r="Q77" i="8" s="1"/>
  <c r="N86" i="8"/>
  <c r="N89" i="8" s="1"/>
  <c r="S58" i="8"/>
  <c r="S64" i="8" s="1"/>
  <c r="S67" i="8" s="1"/>
  <c r="O88" i="8"/>
  <c r="Q82" i="8"/>
  <c r="R78" i="8"/>
  <c r="P85" i="8"/>
  <c r="P83" i="8"/>
  <c r="P88" i="8" s="1"/>
  <c r="P87" i="8"/>
  <c r="T48" i="8"/>
  <c r="T57" i="8" s="1"/>
  <c r="T61" i="8"/>
  <c r="T62" i="8"/>
  <c r="T59" i="8"/>
  <c r="T58" i="8" s="1"/>
  <c r="U47" i="8"/>
  <c r="T60" i="8"/>
  <c r="O86" i="8"/>
  <c r="O89" i="8" s="1"/>
  <c r="S74" i="8" l="1"/>
  <c r="S69" i="8"/>
  <c r="P86" i="8"/>
  <c r="P89" i="8" s="1"/>
  <c r="S78" i="8"/>
  <c r="U48" i="8"/>
  <c r="U57" i="8" s="1"/>
  <c r="U61" i="8"/>
  <c r="U62" i="8"/>
  <c r="U59" i="8"/>
  <c r="U60" i="8"/>
  <c r="V47" i="8"/>
  <c r="T64" i="8"/>
  <c r="T67" i="8" s="1"/>
  <c r="T79" i="8"/>
  <c r="T78" i="8"/>
  <c r="Q85" i="8"/>
  <c r="Q86" i="8" s="1"/>
  <c r="Q89" i="8" s="1"/>
  <c r="Q87" i="8"/>
  <c r="Q83" i="8"/>
  <c r="Q88" i="8" s="1"/>
  <c r="Q71" i="8"/>
  <c r="R69" i="8"/>
  <c r="R74" i="8"/>
  <c r="U58" i="8" l="1"/>
  <c r="T69" i="8"/>
  <c r="T74" i="8"/>
  <c r="R70" i="8"/>
  <c r="R77" i="8" s="1"/>
  <c r="R82" i="8" s="1"/>
  <c r="R71" i="8"/>
  <c r="V48" i="8"/>
  <c r="V57" i="8" s="1"/>
  <c r="V61" i="8"/>
  <c r="V62" i="8"/>
  <c r="V59" i="8"/>
  <c r="W47" i="8"/>
  <c r="V60" i="8"/>
  <c r="S70" i="8"/>
  <c r="S77" i="8" s="1"/>
  <c r="S71" i="8"/>
  <c r="U64" i="8"/>
  <c r="U67" i="8" s="1"/>
  <c r="U79" i="8"/>
  <c r="U78" i="8"/>
  <c r="S82" i="8"/>
  <c r="R85" i="8" l="1"/>
  <c r="R86" i="8" s="1"/>
  <c r="R83" i="8"/>
  <c r="R88" i="8" s="1"/>
  <c r="R87" i="8"/>
  <c r="U74" i="8"/>
  <c r="U69" i="8"/>
  <c r="W48" i="8"/>
  <c r="W57" i="8" s="1"/>
  <c r="W61" i="8"/>
  <c r="W62" i="8"/>
  <c r="W59" i="8"/>
  <c r="W60" i="8"/>
  <c r="V64" i="8"/>
  <c r="V67" i="8" s="1"/>
  <c r="V79" i="8"/>
  <c r="S85" i="8"/>
  <c r="S86" i="8" s="1"/>
  <c r="S89" i="8" s="1"/>
  <c r="S83" i="8"/>
  <c r="S88" i="8" s="1"/>
  <c r="S87" i="8"/>
  <c r="V58" i="8"/>
  <c r="V78" i="8" s="1"/>
  <c r="T70" i="8"/>
  <c r="T77" i="8" s="1"/>
  <c r="T82" i="8" s="1"/>
  <c r="T85" i="8" l="1"/>
  <c r="T86" i="8" s="1"/>
  <c r="T89" i="8" s="1"/>
  <c r="T87" i="8"/>
  <c r="T83" i="8"/>
  <c r="T88" i="8" s="1"/>
  <c r="V69" i="8"/>
  <c r="V74" i="8"/>
  <c r="T71" i="8"/>
  <c r="W79" i="8"/>
  <c r="W78" i="8"/>
  <c r="W58" i="8"/>
  <c r="W64" i="8" s="1"/>
  <c r="W67" i="8" s="1"/>
  <c r="U70" i="8"/>
  <c r="U77" i="8" s="1"/>
  <c r="U82" i="8" s="1"/>
  <c r="G28" i="8"/>
  <c r="R89" i="8"/>
  <c r="U71" i="8" l="1"/>
  <c r="W74" i="8"/>
  <c r="W69" i="8"/>
  <c r="U85" i="8"/>
  <c r="U86" i="8" s="1"/>
  <c r="U89" i="8" s="1"/>
  <c r="U83" i="8"/>
  <c r="U88" i="8" s="1"/>
  <c r="U87" i="8"/>
  <c r="V70" i="8"/>
  <c r="V77" i="8" s="1"/>
  <c r="V71" i="8"/>
  <c r="V82" i="8"/>
  <c r="V85" i="8" l="1"/>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<sst xmlns="http://schemas.openxmlformats.org/spreadsheetml/2006/main" count="1093" uniqueCount="555">
  <si>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</si>
  <si>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</si>
  <si>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</si>
  <si>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</si>
  <si>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</si>
  <si>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</si>
  <si>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</si>
  <si>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</si>
  <si>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</si>
  <si>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</si>
  <si>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</si>
  <si>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</si>
  <si>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</si>
  <si>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</si>
  <si>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</si>
  <si>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</si>
  <si>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</si>
  <si>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</si>
  <si>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</si>
  <si>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</si>
  <si>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</si>
  <si>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</si>
  <si>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</si>
  <si>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</si>
  <si>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</si>
  <si>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</si>
  <si>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</si>
  <si>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</si>
  <si>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</si>
  <si>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</si>
  <si>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</si>
  <si>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</si>
  <si>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</si>
  <si>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</si>
  <si>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</si>
  <si>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</si>
  <si>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</si>
  <si>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</si>
  <si>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</si>
  <si>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</si>
  <si>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</si>
  <si>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</si>
  <si>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</si>
  <si>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</si>
  <si>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</si>
  <si>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</si>
  <si>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</si>
  <si>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</si>
  <si>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</si>
  <si>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</si>
  <si>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</si>
  <si>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</si>
  <si>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</si>
  <si>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</si>
  <si>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</si>
  <si>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</si>
  <si>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</si>
  <si>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</si>
  <si>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</si>
  <si>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</si>
  <si>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</si>
  <si>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</si>
  <si>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</si>
  <si>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</si>
  <si>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</si>
  <si>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</si>
  <si>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</si>
  <si>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</si>
  <si>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</si>
  <si>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</si>
  <si>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</si>
  <si>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</si>
  <si>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</si>
  <si>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</si>
  <si>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</si>
  <si>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</si>
  <si>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</si>
  <si>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</si>
  <si>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</si>
  <si>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</si>
  <si>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</si>
  <si>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</si>
  <si>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</si>
  <si>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</si>
  <si>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</si>
  <si>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</si>
  <si>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</si>
  <si>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</si>
  <si>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</si>
  <si>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</si>
  <si>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</si>
  <si>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</si>
  <si>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</si>
  <si>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</si>
  <si>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</si>
  <si>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</si>
  <si>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</si>
  <si>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</si>
  <si>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</si>
  <si>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</si>
  <si>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</si>
  <si>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</si>
  <si>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</si>
  <si>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</si>
  <si>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</si>
  <si>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</si>
  <si>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</si>
  <si>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</si>
  <si>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</si>
  <si>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</si>
  <si>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</si>
  <si>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</si>
  <si>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</si>
  <si>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</si>
  <si>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</si>
  <si>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</si>
  <si>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</si>
  <si>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</si>
  <si>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</si>
  <si>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</si>
  <si>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</si>
  <si>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</si>
  <si>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</si>
  <si>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</si>
  <si>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</si>
  <si>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</si>
  <si>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</si>
  <si>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</si>
  <si>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</si>
  <si>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</si>
  <si>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</si>
  <si>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</si>
  <si>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</si>
  <si>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</si>
  <si>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</si>
  <si>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</si>
  <si>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</si>
  <si>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</si>
  <si>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</si>
  <si>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</si>
  <si>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</si>
  <si>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</si>
  <si>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</si>
  <si>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</si>
  <si>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</si>
  <si>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</si>
  <si>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</si>
  <si>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</si>
  <si>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</si>
  <si>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</si>
  <si>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</si>
  <si>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</si>
  <si>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</si>
  <si>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</si>
  <si>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</si>
  <si>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</si>
  <si>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</si>
  <si>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</si>
  <si>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</si>
  <si>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</si>
  <si>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</si>
  <si>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</si>
  <si>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</si>
  <si>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</si>
  <si>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</si>
  <si>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</si>
  <si>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</si>
  <si>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</si>
  <si>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</si>
  <si>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</si>
  <si>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</si>
  <si>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</si>
  <si>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</si>
  <si>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</si>
  <si>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</si>
  <si>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</si>
  <si>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</si>
  <si>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</si>
  <si>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</si>
  <si>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</si>
  <si>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</si>
  <si>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</si>
  <si>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</si>
  <si>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</si>
  <si>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</si>
  <si>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</si>
  <si>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</si>
  <si>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</si>
  <si>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</si>
  <si>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</si>
  <si>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</si>
  <si>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</si>
  <si>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</si>
  <si>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</si>
  <si>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</si>
  <si>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</si>
  <si>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</si>
  <si>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</si>
  <si>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</si>
  <si>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</si>
  <si>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</si>
  <si>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</si>
  <si>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</si>
  <si>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</si>
  <si>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</si>
  <si>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</si>
  <si>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</si>
  <si>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</si>
  <si>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</si>
  <si>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</si>
  <si>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</si>
  <si>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</si>
  <si>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</si>
  <si>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</si>
  <si>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</si>
  <si>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</si>
  <si>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</si>
  <si>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</si>
  <si>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</si>
  <si>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</si>
  <si>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</si>
  <si>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</si>
  <si>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</si>
  <si>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</si>
  <si>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</si>
  <si>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</si>
  <si>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</si>
  <si>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</si>
  <si>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</si>
  <si>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</si>
  <si>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</si>
  <si>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</si>
  <si>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</si>
  <si>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</si>
  <si>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</si>
  <si>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</si>
  <si>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</si>
  <si>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</si>
  <si>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</si>
  <si>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</si>
  <si>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</si>
  <si>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</si>
  <si>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</si>
  <si>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</si>
  <si>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</si>
  <si>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</si>
  <si>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</si>
  <si>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</si>
  <si>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</si>
  <si>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</si>
  <si>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</si>
  <si>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</si>
  <si>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</si>
  <si>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</si>
  <si>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</si>
  <si>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</si>
  <si>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</si>
  <si>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</si>
  <si>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</si>
  <si>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</si>
  <si>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</si>
  <si>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</si>
  <si>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</si>
  <si>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</si>
  <si>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</si>
  <si>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</si>
  <si>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</si>
  <si>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</si>
  <si>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</si>
  <si>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</si>
  <si>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</si>
  <si>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</si>
  <si>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</si>
  <si>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</si>
  <si>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</si>
  <si>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</si>
  <si>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</si>
  <si>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</si>
  <si>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</si>
  <si>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</si>
  <si>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</si>
  <si>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</si>
  <si>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</si>
  <si>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</si>
  <si>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</si>
  <si>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</si>
  <si>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</si>
  <si>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</si>
  <si>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</si>
  <si>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</si>
  <si>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</si>
  <si>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</si>
  <si>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</si>
  <si>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</si>
  <si>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</si>
  <si>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</si>
  <si>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</si>
  <si>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</si>
  <si>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</si>
  <si>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</si>
  <si>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</si>
  <si>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</si>
  <si>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</si>
  <si>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</si>
  <si>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</si>
  <si>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</si>
  <si>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</si>
  <si>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</si>
  <si>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</si>
  <si>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</si>
  <si>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</si>
  <si>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</si>
  <si>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</si>
  <si>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</si>
  <si>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</si>
  <si>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</si>
  <si>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</si>
  <si>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</si>
  <si>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</si>
  <si>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</si>
  <si>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</si>
  <si>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</si>
  <si>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</si>
  <si>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</si>
  <si>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</si>
  <si>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</si>
  <si>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</si>
  <si>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</si>
  <si>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</si>
  <si>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</si>
  <si>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</si>
  <si>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</si>
  <si>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</si>
  <si>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</si>
  <si>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</si>
  <si>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</si>
  <si>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</si>
  <si>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</si>
  <si>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</si>
  <si>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</si>
  <si>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</si>
  <si>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</si>
  <si>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</si>
  <si>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</si>
  <si>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</si>
  <si>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</si>
  <si>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</si>
  <si>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</si>
  <si>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</si>
  <si>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</si>
  <si>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</si>
  <si>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</si>
  <si>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</si>
  <si>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</si>
  <si>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</si>
  <si>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</si>
  <si>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</si>
  <si>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</si>
  <si>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</si>
  <si>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</si>
  <si>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</si>
  <si>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</si>
  <si>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</si>
  <si>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</si>
  <si>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</si>
  <si>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</si>
  <si>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</si>
  <si>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</si>
  <si>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</si>
  <si>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</si>
  <si>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</si>
  <si>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</si>
  <si>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</si>
  <si>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</si>
  <si>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</si>
  <si>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</si>
  <si>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</si>
  <si>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</si>
  <si>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</si>
  <si>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</si>
  <si>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</si>
  <si>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</si>
  <si>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</si>
  <si>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</si>
  <si>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</si>
  <si>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</si>
  <si>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</si>
  <si>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</si>
  <si>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</si>
  <si>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</si>
  <si>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</si>
  <si>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</si>
  <si>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</si>
  <si>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</si>
  <si>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</si>
  <si>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</si>
  <si>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</si>
  <si>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</si>
  <si>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</si>
  <si>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</si>
  <si>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</si>
  <si>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</si>
  <si>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</si>
  <si>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</si>
  <si>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</si>
  <si>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</si>
  <si>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</si>
  <si>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</si>
  <si>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</si>
  <si>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</si>
  <si>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</si>
  <si>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</si>
  <si>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</si>
  <si>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</si>
  <si>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</si>
  <si>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</si>
  <si>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</si>
  <si>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</si>
  <si>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</si>
  <si>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</si>
  <si>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</si>
  <si>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</si>
  <si>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</si>
  <si>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</si>
  <si>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</si>
  <si>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</si>
  <si>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</si>
  <si>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</si>
  <si>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</si>
  <si>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</si>
  <si>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</si>
  <si>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</si>
  <si>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</si>
  <si>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</si>
  <si>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</si>
  <si>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</si>
  <si>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</si>
  <si>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</si>
  <si>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</si>
  <si>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</si>
  <si>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</si>
  <si>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</si>
  <si>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</si>
  <si>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</si>
  <si>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</si>
  <si>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</si>
  <si>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</si>
  <si>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</si>
  <si>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</si>
  <si>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</si>
  <si>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</si>
  <si>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</si>
  <si>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</si>
  <si>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</si>
  <si>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</si>
  <si>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</si>
  <si>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</si>
  <si>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</si>
  <si>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</si>
  <si>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</si>
  <si>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</si>
  <si>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</si>
  <si>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</si>
  <si>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</si>
  <si>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</si>
  <si>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</si>
  <si>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</si>
  <si>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</si>
  <si>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</si>
  <si>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</si>
  <si>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</si>
  <si>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</si>
  <si>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</si>
  <si>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</si>
  <si>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</si>
  <si>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</si>
  <si>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</si>
  <si>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</si>
  <si>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</si>
  <si>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</si>
  <si>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</si>
  <si>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</si>
  <si>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</si>
  <si>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</si>
  <si>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</si>
  <si>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</si>
  <si>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</si>
  <si>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</si>
  <si>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</si>
  <si>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</si>
  <si>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</si>
  <si>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</si>
  <si>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</si>
  <si>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</si>
  <si>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</si>
  <si>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</si>
  <si>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</si>
  <si>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</si>
  <si>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</si>
  <si>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</si>
  <si>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</si>
  <si>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</si>
  <si>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</si>
  <si>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</si>
  <si>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</si>
  <si>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</si>
  <si>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</si>
  <si>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</si>
  <si>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</si>
  <si>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</si>
  <si>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</si>
  <si>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</si>
  <si>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</si>
  <si>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</si>
  <si>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</si>
  <si>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</si>
  <si>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</si>
  <si>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</si>
  <si>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</si>
  <si>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</si>
  <si>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</si>
  <si>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</si>
  <si>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Новое строительство</t>
  </si>
  <si>
    <t>МВ×А-0; км ВЛ
 1-цеп-0; км ВЛ
 2-цеп-0; км КЛ-0; т.у.-1;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</si>
  <si>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</si>
  <si>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</si>
  <si>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</si>
  <si>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</si>
  <si>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</si>
  <si>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</si>
  <si>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</si>
  <si>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</si>
  <si>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</si>
  <si>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</si>
  <si>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</si>
  <si>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</si>
  <si>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</si>
  <si>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</si>
  <si>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</si>
  <si>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</si>
  <si>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</si>
  <si>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</si>
  <si>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</si>
  <si>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Договор ТП к сетям ПКГУП "КЭС"</t>
  </si>
  <si>
    <t>01.12.2024</t>
  </si>
  <si>
    <t>15.12.2024</t>
  </si>
  <si>
    <t>Технологическое присоединение</t>
  </si>
  <si>
    <t>Описание состава объектов инвестиционной деятельности их количества и характеристик в отношении каждого такого объекта</t>
  </si>
  <si>
    <t>З</t>
  </si>
  <si>
    <t>МВ×А-0; км ВЛ
 1-цеп-0; км ВЛ
 2-цеп-0; км КЛ-0; т.у.-1; шт-1</t>
  </si>
  <si>
    <t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t>
  </si>
  <si>
    <t>O_П2_10</t>
  </si>
  <si>
    <t>Пермский городской округ</t>
  </si>
  <si>
    <t>ПО "Пермское отделение" ПКГУП "КЭС"</t>
  </si>
  <si>
    <t xml:space="preserve">Технологическое присоединение потребителей к объектам электросетевого хозяйства ПКГУП "КЭС" в соответствии с требованиями РФ № 522-ФЗ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</si>
</sst>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6266388255610268E-2"/>
          <c:y val="9.937727472098358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2562952.3978867098</c:v>
                </c:pt>
                <c:pt idx="3">
                  <c:v>4298651.3855102528</c:v>
                </c:pt>
                <c:pt idx="4">
                  <c:v>6204555.3285662318</c:v>
                </c:pt>
                <c:pt idx="5">
                  <c:v>8297619.3165113889</c:v>
                </c:pt>
                <c:pt idx="6">
                  <c:v>10596511.072157927</c:v>
                </c:pt>
                <c:pt idx="7">
                  <c:v>13121786.022806689</c:v>
                </c:pt>
                <c:pt idx="8">
                  <c:v>15896080.447909605</c:v>
                </c:pt>
                <c:pt idx="9">
                  <c:v>18944324.585143428</c:v>
                </c:pt>
                <c:pt idx="10">
                  <c:v>22293977.774001986</c:v>
                </c:pt>
                <c:pt idx="11">
                  <c:v>25975287.934018977</c:v>
                </c:pt>
                <c:pt idx="12">
                  <c:v>30021577.9157166</c:v>
                </c:pt>
                <c:pt idx="13">
                  <c:v>34469561.528768666</c:v>
                </c:pt>
                <c:pt idx="14">
                  <c:v>39359692.34636078</c:v>
                </c:pt>
                <c:pt idx="15">
                  <c:v>44736548.710300162</c:v>
                </c:pt>
                <c:pt idx="16">
                  <c:v>50649258.721366301</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1403165.6132849576</c:v>
                </c:pt>
                <c:pt idx="3">
                  <c:v>1359306.9054926329</c:v>
                </c:pt>
                <c:pt idx="4">
                  <c:v>1320887.0370206463</c:v>
                </c:pt>
                <c:pt idx="5">
                  <c:v>1283715.3420380463</c:v>
                </c:pt>
                <c:pt idx="6">
                  <c:v>1247746.3421643747</c:v>
                </c:pt>
                <c:pt idx="7">
                  <c:v>1212936.3456594101</c:v>
                </c:pt>
                <c:pt idx="8">
                  <c:v>1179243.3742755784</c:v>
                </c:pt>
                <c:pt idx="9">
                  <c:v>1146627.0931575336</c:v>
                </c:pt>
                <c:pt idx="10">
                  <c:v>1115048.7436624144</c:v>
                </c:pt>
                <c:pt idx="11">
                  <c:v>1084471.0789793283</c:v>
                </c:pt>
                <c:pt idx="12">
                  <c:v>1054858.3024314982</c:v>
                </c:pt>
                <c:pt idx="13">
                  <c:v>1026176.008349193</c:v>
                </c:pt>
                <c:pt idx="14">
                  <c:v>998391.12540612416</c:v>
                </c:pt>
                <c:pt idx="15">
                  <c:v>971471.86231634207</c:v>
                </c:pt>
                <c:pt idx="16">
                  <c:v>945387.65579289058</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13" zoomScaleNormal="100" workbookViewId="0">
      <selection activeCell="E22" sqref="E2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2</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12" t="s">
        <v>3</v>
      </c>
      <c r="B5" s="212"/>
      <c r="C5" s="212"/>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13" t="s">
        <v>4</v>
      </c>
      <c r="B7" s="213"/>
      <c r="C7" s="213"/>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14" t="s">
        <v>5</v>
      </c>
      <c r="B9" s="214"/>
      <c r="C9" s="214"/>
      <c r="D9" s="9"/>
      <c r="E9" s="9"/>
      <c r="F9"/>
      <c r="G9"/>
      <c r="H9"/>
      <c r="I9"/>
      <c r="J9"/>
      <c r="K9"/>
      <c r="L9"/>
      <c r="M9"/>
      <c r="N9"/>
      <c r="O9"/>
      <c r="P9"/>
      <c r="Q9"/>
      <c r="R9"/>
      <c r="S9"/>
      <c r="T9"/>
      <c r="U9"/>
      <c r="V9"/>
      <c r="W9"/>
      <c r="X9"/>
    </row>
    <row r="10" spans="1:24" s="2" customFormat="1" ht="15.75" x14ac:dyDescent="0.25">
      <c r="A10" s="209" t="s">
        <v>6</v>
      </c>
      <c r="B10" s="209"/>
      <c r="C10" s="209"/>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14" t="s">
        <v>551</v>
      </c>
      <c r="B12" s="214"/>
      <c r="C12" s="214"/>
      <c r="D12" s="9"/>
      <c r="E12" s="9"/>
      <c r="F12"/>
      <c r="G12"/>
      <c r="H12"/>
      <c r="I12"/>
      <c r="J12"/>
      <c r="K12"/>
      <c r="L12"/>
      <c r="M12"/>
      <c r="N12"/>
      <c r="O12"/>
      <c r="P12"/>
      <c r="Q12"/>
      <c r="R12"/>
      <c r="S12"/>
      <c r="T12"/>
      <c r="U12"/>
      <c r="V12"/>
      <c r="W12"/>
      <c r="X12"/>
    </row>
    <row r="13" spans="1:24" s="2" customFormat="1" ht="15.75" x14ac:dyDescent="0.25">
      <c r="A13" s="209" t="s">
        <v>7</v>
      </c>
      <c r="B13" s="209"/>
      <c r="C13" s="209"/>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48.75" customHeight="1" x14ac:dyDescent="0.25">
      <c r="A15" s="208" t="s">
        <v>550</v>
      </c>
      <c r="B15" s="208"/>
      <c r="C15" s="208"/>
      <c r="D15" s="9"/>
      <c r="E15" s="9"/>
      <c r="F15"/>
      <c r="G15"/>
      <c r="H15"/>
      <c r="I15"/>
      <c r="J15"/>
      <c r="K15"/>
      <c r="L15"/>
      <c r="M15"/>
      <c r="N15"/>
      <c r="O15"/>
      <c r="P15"/>
      <c r="Q15"/>
      <c r="R15"/>
      <c r="S15"/>
      <c r="T15"/>
      <c r="U15"/>
      <c r="V15"/>
      <c r="W15"/>
      <c r="X15"/>
    </row>
    <row r="16" spans="1:24" s="12" customFormat="1" ht="15" customHeight="1" x14ac:dyDescent="0.25">
      <c r="A16" s="209" t="s">
        <v>8</v>
      </c>
      <c r="B16" s="209"/>
      <c r="C16" s="209"/>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10" t="s">
        <v>9</v>
      </c>
      <c r="B18" s="211"/>
      <c r="C18" s="211"/>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10</v>
      </c>
      <c r="B20" s="15" t="s">
        <v>11</v>
      </c>
      <c r="C20" s="16" t="s">
        <v>12</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13</v>
      </c>
      <c r="B22" s="18" t="s">
        <v>14</v>
      </c>
      <c r="C22" s="16" t="s">
        <v>533</v>
      </c>
      <c r="D22" s="10"/>
      <c r="E22" s="10"/>
      <c r="F22"/>
      <c r="G22"/>
      <c r="H22"/>
      <c r="I22"/>
      <c r="J22"/>
      <c r="K22"/>
      <c r="L22"/>
      <c r="M22"/>
      <c r="N22"/>
      <c r="O22"/>
      <c r="P22"/>
      <c r="Q22"/>
      <c r="R22"/>
      <c r="S22"/>
      <c r="T22"/>
      <c r="U22"/>
      <c r="V22"/>
      <c r="W22"/>
      <c r="X22"/>
    </row>
    <row r="23" spans="1:24" s="12" customFormat="1" ht="31.5" x14ac:dyDescent="0.25">
      <c r="A23" s="17" t="s">
        <v>15</v>
      </c>
      <c r="B23" s="19" t="s">
        <v>16</v>
      </c>
      <c r="C23" s="16" t="s">
        <v>534</v>
      </c>
      <c r="D23" s="10"/>
      <c r="E23" s="10"/>
      <c r="F23"/>
      <c r="G23"/>
      <c r="H23"/>
      <c r="I23"/>
      <c r="J23"/>
      <c r="K23"/>
      <c r="L23"/>
      <c r="M23"/>
      <c r="N23"/>
      <c r="O23"/>
      <c r="P23"/>
      <c r="Q23"/>
      <c r="R23"/>
      <c r="S23"/>
      <c r="T23"/>
      <c r="U23"/>
      <c r="V23"/>
      <c r="W23"/>
      <c r="X23"/>
    </row>
    <row r="24" spans="1:24" s="12" customFormat="1" ht="22.5" customHeight="1" x14ac:dyDescent="0.25">
      <c r="A24" s="20"/>
      <c r="B24" s="21"/>
      <c r="C24" s="22"/>
      <c r="D24" s="10"/>
      <c r="E24" s="10"/>
      <c r="F24"/>
      <c r="G24"/>
      <c r="H24"/>
      <c r="I24"/>
      <c r="J24"/>
      <c r="K24"/>
      <c r="L24"/>
      <c r="M24"/>
      <c r="N24"/>
      <c r="O24"/>
      <c r="P24"/>
      <c r="Q24"/>
      <c r="R24"/>
      <c r="S24"/>
      <c r="T24"/>
      <c r="U24"/>
      <c r="V24"/>
      <c r="W24"/>
      <c r="X24"/>
    </row>
    <row r="25" spans="1:24" s="12" customFormat="1" ht="31.5" x14ac:dyDescent="0.25">
      <c r="A25" s="17" t="s">
        <v>17</v>
      </c>
      <c r="B25" s="23" t="s">
        <v>18</v>
      </c>
      <c r="C25" s="16" t="s">
        <v>553</v>
      </c>
      <c r="D25" s="10"/>
      <c r="E25" s="10"/>
      <c r="F25"/>
      <c r="G25"/>
      <c r="H25"/>
      <c r="I25"/>
      <c r="J25"/>
      <c r="K25"/>
      <c r="L25"/>
      <c r="M25"/>
      <c r="N25"/>
      <c r="O25"/>
      <c r="P25"/>
      <c r="Q25"/>
      <c r="R25"/>
      <c r="S25"/>
      <c r="T25"/>
      <c r="U25"/>
      <c r="V25"/>
      <c r="W25"/>
      <c r="X25"/>
    </row>
    <row r="26" spans="1:24" s="12" customFormat="1" ht="15.75" x14ac:dyDescent="0.25">
      <c r="A26" s="17" t="s">
        <v>19</v>
      </c>
      <c r="B26" s="23" t="s">
        <v>20</v>
      </c>
      <c r="C26" s="16" t="s">
        <v>535</v>
      </c>
      <c r="D26" s="10"/>
      <c r="E26" s="10"/>
      <c r="F26"/>
      <c r="G26"/>
      <c r="H26"/>
      <c r="I26"/>
      <c r="J26"/>
      <c r="K26"/>
      <c r="L26"/>
      <c r="M26"/>
      <c r="N26"/>
      <c r="O26"/>
      <c r="P26"/>
      <c r="Q26"/>
      <c r="R26"/>
      <c r="S26"/>
      <c r="T26"/>
      <c r="U26"/>
      <c r="V26"/>
      <c r="W26"/>
      <c r="X26"/>
    </row>
    <row r="27" spans="1:24" s="12" customFormat="1" ht="31.5" x14ac:dyDescent="0.25">
      <c r="A27" s="17" t="s">
        <v>21</v>
      </c>
      <c r="B27" s="23" t="s">
        <v>22</v>
      </c>
      <c r="C27" s="16" t="s">
        <v>552</v>
      </c>
      <c r="D27" s="10"/>
      <c r="E27" s="10"/>
      <c r="F27"/>
      <c r="G27"/>
      <c r="H27"/>
      <c r="I27"/>
      <c r="J27"/>
      <c r="K27"/>
      <c r="L27"/>
      <c r="M27"/>
      <c r="N27"/>
      <c r="O27"/>
      <c r="P27"/>
      <c r="Q27"/>
      <c r="R27"/>
      <c r="S27"/>
      <c r="T27"/>
      <c r="U27"/>
      <c r="V27"/>
      <c r="W27"/>
      <c r="X27"/>
    </row>
    <row r="28" spans="1:24" s="12" customFormat="1" ht="15.75" x14ac:dyDescent="0.25">
      <c r="A28" s="17" t="s">
        <v>23</v>
      </c>
      <c r="B28" s="23" t="s">
        <v>24</v>
      </c>
      <c r="C28" s="16" t="s">
        <v>104</v>
      </c>
      <c r="D28" s="10"/>
      <c r="E28" s="10"/>
      <c r="F28"/>
      <c r="G28"/>
      <c r="H28"/>
      <c r="I28"/>
      <c r="J28"/>
      <c r="K28"/>
      <c r="L28"/>
      <c r="M28"/>
      <c r="N28"/>
      <c r="O28"/>
      <c r="P28"/>
      <c r="Q28"/>
      <c r="R28"/>
      <c r="S28"/>
      <c r="T28"/>
      <c r="U28"/>
      <c r="V28"/>
      <c r="W28"/>
      <c r="X28"/>
    </row>
    <row r="29" spans="1:24" s="12" customFormat="1" ht="31.5" x14ac:dyDescent="0.25">
      <c r="A29" s="17" t="s">
        <v>25</v>
      </c>
      <c r="B29" s="23" t="s">
        <v>26</v>
      </c>
      <c r="C29" s="16" t="s">
        <v>104</v>
      </c>
      <c r="D29" s="10"/>
      <c r="E29" s="10"/>
      <c r="F29"/>
      <c r="G29"/>
      <c r="H29"/>
      <c r="I29"/>
      <c r="J29"/>
      <c r="K29"/>
      <c r="L29"/>
      <c r="M29"/>
      <c r="N29"/>
      <c r="O29"/>
      <c r="P29"/>
      <c r="Q29"/>
      <c r="R29"/>
      <c r="S29"/>
      <c r="T29"/>
      <c r="U29"/>
      <c r="V29"/>
      <c r="W29"/>
      <c r="X29"/>
    </row>
    <row r="30" spans="1:24" s="12" customFormat="1" ht="31.5" x14ac:dyDescent="0.25">
      <c r="A30" s="17" t="s">
        <v>27</v>
      </c>
      <c r="B30" s="23" t="s">
        <v>28</v>
      </c>
      <c r="C30" s="16" t="s">
        <v>104</v>
      </c>
      <c r="D30" s="10"/>
      <c r="E30" s="10"/>
      <c r="F30"/>
      <c r="G30"/>
      <c r="H30"/>
      <c r="I30"/>
      <c r="J30"/>
      <c r="K30"/>
      <c r="L30"/>
      <c r="M30"/>
      <c r="N30"/>
      <c r="O30"/>
      <c r="P30"/>
      <c r="Q30"/>
      <c r="R30"/>
      <c r="S30"/>
      <c r="T30"/>
      <c r="U30"/>
      <c r="V30"/>
      <c r="W30"/>
      <c r="X30"/>
    </row>
    <row r="31" spans="1:24" s="12" customFormat="1" ht="15.75" x14ac:dyDescent="0.25">
      <c r="A31" s="17" t="s">
        <v>29</v>
      </c>
      <c r="B31" s="23" t="s">
        <v>30</v>
      </c>
      <c r="C31" s="16" t="s">
        <v>104</v>
      </c>
      <c r="D31" s="10"/>
      <c r="E31" s="10"/>
      <c r="F31"/>
      <c r="G31"/>
      <c r="H31"/>
      <c r="I31"/>
      <c r="J31"/>
      <c r="K31"/>
      <c r="L31"/>
      <c r="M31"/>
      <c r="N31"/>
      <c r="O31"/>
      <c r="P31"/>
      <c r="Q31"/>
      <c r="R31"/>
      <c r="S31"/>
      <c r="T31"/>
      <c r="U31"/>
      <c r="V31"/>
      <c r="W31"/>
      <c r="X31"/>
    </row>
    <row r="32" spans="1:24" s="12" customFormat="1" ht="15.75" x14ac:dyDescent="0.25">
      <c r="A32" s="17" t="s">
        <v>31</v>
      </c>
      <c r="B32" s="23" t="s">
        <v>32</v>
      </c>
      <c r="C32" s="16" t="s">
        <v>104</v>
      </c>
      <c r="D32" s="10"/>
      <c r="E32" s="10"/>
      <c r="F32"/>
      <c r="G32"/>
      <c r="H32"/>
      <c r="I32"/>
      <c r="J32"/>
      <c r="K32"/>
      <c r="L32"/>
      <c r="M32"/>
      <c r="N32"/>
      <c r="O32"/>
      <c r="P32"/>
      <c r="Q32"/>
      <c r="R32"/>
      <c r="S32"/>
      <c r="T32"/>
      <c r="U32"/>
      <c r="V32"/>
      <c r="W32"/>
      <c r="X32"/>
    </row>
    <row r="33" spans="1:24" s="12" customFormat="1" ht="47.25" x14ac:dyDescent="0.25">
      <c r="A33" s="17" t="s">
        <v>33</v>
      </c>
      <c r="B33" s="23" t="s">
        <v>34</v>
      </c>
      <c r="C33" s="16" t="s">
        <v>536</v>
      </c>
      <c r="D33" s="10"/>
      <c r="E33" s="10"/>
      <c r="F33"/>
      <c r="G33"/>
      <c r="H33"/>
      <c r="I33"/>
      <c r="J33"/>
      <c r="K33"/>
      <c r="L33"/>
      <c r="M33"/>
      <c r="N33"/>
      <c r="O33"/>
      <c r="P33"/>
      <c r="Q33"/>
      <c r="R33"/>
      <c r="S33"/>
      <c r="T33"/>
      <c r="U33"/>
      <c r="V33"/>
      <c r="W33"/>
      <c r="X33"/>
    </row>
    <row r="34" spans="1:24" ht="63" x14ac:dyDescent="0.25">
      <c r="A34" s="17" t="s">
        <v>35</v>
      </c>
      <c r="B34" s="23" t="s">
        <v>36</v>
      </c>
      <c r="C34" s="16" t="s">
        <v>104</v>
      </c>
    </row>
    <row r="35" spans="1:24" ht="31.5" x14ac:dyDescent="0.25">
      <c r="A35" s="17" t="s">
        <v>37</v>
      </c>
      <c r="B35" s="23" t="s">
        <v>38</v>
      </c>
      <c r="C35" s="16" t="s">
        <v>104</v>
      </c>
    </row>
    <row r="36" spans="1:24" ht="15.75" x14ac:dyDescent="0.25">
      <c r="A36" s="17" t="s">
        <v>39</v>
      </c>
      <c r="B36" s="23" t="s">
        <v>40</v>
      </c>
      <c r="C36" s="16" t="s">
        <v>104</v>
      </c>
    </row>
    <row r="37" spans="1:24" ht="15.75" x14ac:dyDescent="0.25">
      <c r="A37" s="17" t="s">
        <v>41</v>
      </c>
      <c r="B37" s="23" t="s">
        <v>42</v>
      </c>
      <c r="C37" s="16" t="s">
        <v>85</v>
      </c>
    </row>
    <row r="38" spans="1:24" ht="15.75" x14ac:dyDescent="0.25">
      <c r="A38" s="17" t="s">
        <v>43</v>
      </c>
      <c r="B38" s="23" t="s">
        <v>44</v>
      </c>
      <c r="C38" s="16" t="s">
        <v>104</v>
      </c>
    </row>
    <row r="39" spans="1:24" ht="23.25" customHeight="1" x14ac:dyDescent="0.25">
      <c r="A39" s="20"/>
      <c r="B39" s="21"/>
      <c r="C39" s="22"/>
    </row>
    <row r="40" spans="1:24" ht="31.5" x14ac:dyDescent="0.25">
      <c r="A40" s="17" t="s">
        <v>45</v>
      </c>
      <c r="B40" s="23" t="s">
        <v>46</v>
      </c>
      <c r="C40" s="16" t="s">
        <v>537</v>
      </c>
    </row>
    <row r="41" spans="1:24" ht="63" x14ac:dyDescent="0.25">
      <c r="A41" s="17" t="s">
        <v>47</v>
      </c>
      <c r="B41" s="23" t="s">
        <v>48</v>
      </c>
      <c r="C41" s="16" t="s">
        <v>538</v>
      </c>
    </row>
    <row r="42" spans="1:24" ht="47.25" x14ac:dyDescent="0.25">
      <c r="A42" s="17" t="s">
        <v>49</v>
      </c>
      <c r="B42" s="23" t="s">
        <v>50</v>
      </c>
      <c r="C42" s="16" t="s">
        <v>538</v>
      </c>
    </row>
    <row r="43" spans="1:24" ht="102.75" customHeight="1" x14ac:dyDescent="0.25">
      <c r="A43" s="17" t="s">
        <v>51</v>
      </c>
      <c r="B43" s="23" t="s">
        <v>52</v>
      </c>
      <c r="C43" s="16" t="s">
        <v>188</v>
      </c>
    </row>
    <row r="44" spans="1:24" ht="69" customHeight="1" x14ac:dyDescent="0.25">
      <c r="A44" s="17" t="s">
        <v>53</v>
      </c>
      <c r="B44" s="23" t="s">
        <v>54</v>
      </c>
      <c r="C44" s="16" t="s">
        <v>104</v>
      </c>
    </row>
    <row r="45" spans="1:24" ht="47.25" x14ac:dyDescent="0.25">
      <c r="A45" s="17" t="s">
        <v>55</v>
      </c>
      <c r="B45" s="23" t="s">
        <v>56</v>
      </c>
      <c r="C45" s="16" t="s">
        <v>104</v>
      </c>
    </row>
    <row r="46" spans="1:24" ht="69" customHeight="1" x14ac:dyDescent="0.25">
      <c r="A46" s="17" t="s">
        <v>57</v>
      </c>
      <c r="B46" s="23" t="s">
        <v>58</v>
      </c>
      <c r="C46" s="16" t="s">
        <v>539</v>
      </c>
    </row>
    <row r="47" spans="1:24" ht="18.75" customHeight="1" x14ac:dyDescent="0.25">
      <c r="A47" s="20"/>
      <c r="B47" s="21"/>
      <c r="C47" s="22"/>
    </row>
    <row r="48" spans="1:24" ht="31.5" x14ac:dyDescent="0.25">
      <c r="A48" s="17" t="s">
        <v>59</v>
      </c>
      <c r="B48" s="23" t="s">
        <v>60</v>
      </c>
      <c r="C48" s="24" t="s">
        <v>540</v>
      </c>
    </row>
    <row r="49" spans="1:3" ht="31.5" x14ac:dyDescent="0.25">
      <c r="A49" s="17" t="s">
        <v>61</v>
      </c>
      <c r="B49" s="23" t="s">
        <v>62</v>
      </c>
      <c r="C49"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ColWidth="9.140625" defaultRowHeight="15.75" x14ac:dyDescent="0.25"/>
  <cols>
    <col min="1" max="1" width="9.140625" style="136"/>
    <col min="2" max="2" width="57.85546875" style="136" customWidth="1"/>
    <col min="3" max="3" width="16.140625" style="136" customWidth="1"/>
    <col min="4" max="4" width="17.85546875" style="136" customWidth="1"/>
    <col min="5" max="7" width="20.42578125" style="136" customWidth="1"/>
    <col min="8" max="9" width="14" style="136" customWidth="1"/>
    <col min="10" max="11" width="13.42578125" style="136" bestFit="1" customWidth="1"/>
    <col min="12" max="33" width="13.42578125" style="136" customWidth="1"/>
    <col min="34" max="34" width="9.42578125" style="136" customWidth="1"/>
    <col min="35" max="35" width="8.42578125" style="136" customWidth="1"/>
    <col min="36" max="36" width="9.28515625" style="136" customWidth="1"/>
    <col min="37" max="37" width="11.42578125" style="136" customWidth="1"/>
    <col min="38" max="16384" width="9.140625" style="136"/>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3">
      <c r="AK5" s="4"/>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7"/>
      <c r="AI6" s="7"/>
      <c r="AJ6" s="7"/>
      <c r="AK6" s="7"/>
    </row>
    <row r="7" spans="1:37" ht="10.5" customHeight="1" x14ac:dyDescent="0.25">
      <c r="A7" s="7"/>
      <c r="B7" s="7"/>
      <c r="C7" s="7"/>
      <c r="D7" s="7"/>
      <c r="E7" s="7"/>
      <c r="F7" s="7"/>
      <c r="G7" s="7"/>
      <c r="H7" s="7"/>
      <c r="I7" s="7"/>
      <c r="J7" s="7"/>
      <c r="K7" s="7"/>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0"/>
      <c r="AI9" s="10"/>
      <c r="AJ9" s="10"/>
      <c r="AK9" s="10"/>
    </row>
    <row r="10" spans="1:37" ht="10.5" customHeight="1" x14ac:dyDescent="0.25">
      <c r="A10" s="7"/>
      <c r="B10" s="7"/>
      <c r="C10" s="7"/>
      <c r="D10" s="7"/>
      <c r="E10" s="7"/>
      <c r="F10" s="7"/>
      <c r="G10" s="7"/>
      <c r="H10" s="7"/>
      <c r="I10" s="7"/>
      <c r="J10" s="7"/>
      <c r="K10" s="7"/>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14" t="str">
        <f>'1. паспорт местоположение'!$A$12</f>
        <v>O_П2_10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0"/>
      <c r="AI12" s="10"/>
      <c r="AJ12" s="10"/>
      <c r="AK12" s="10"/>
    </row>
    <row r="13" spans="1:37" ht="16.5" customHeight="1" x14ac:dyDescent="0.3">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5">
      <c r="A14"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0"/>
      <c r="AI15" s="10"/>
      <c r="AJ15" s="10"/>
      <c r="AK15" s="10"/>
    </row>
    <row r="16" spans="1:37" ht="10.5" customHeight="1" x14ac:dyDescent="0.25"/>
    <row r="17" spans="1:37" ht="10.5" customHeight="1" x14ac:dyDescent="0.25"/>
    <row r="18" spans="1:37" x14ac:dyDescent="0.25">
      <c r="A18" s="259" t="s">
        <v>330</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6"/>
      <c r="AI18" s="6"/>
      <c r="AJ18" s="6"/>
      <c r="AK18" s="6"/>
    </row>
    <row r="20" spans="1:37" ht="30" customHeight="1" x14ac:dyDescent="0.25">
      <c r="A20" s="225" t="s">
        <v>331</v>
      </c>
      <c r="B20" s="225" t="s">
        <v>332</v>
      </c>
      <c r="C20" s="224" t="s">
        <v>333</v>
      </c>
      <c r="D20" s="224"/>
      <c r="E20" s="223" t="s">
        <v>334</v>
      </c>
      <c r="F20" s="223"/>
      <c r="G20" s="225" t="s">
        <v>335</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336</v>
      </c>
      <c r="AG20" s="224"/>
      <c r="AH20" s="6"/>
      <c r="AI20" s="6"/>
      <c r="AJ20" s="6"/>
    </row>
    <row r="21" spans="1:37" ht="48" customHeight="1" x14ac:dyDescent="0.25">
      <c r="A21" s="226"/>
      <c r="B21" s="226"/>
      <c r="C21" s="224"/>
      <c r="D21" s="224"/>
      <c r="E21" s="223"/>
      <c r="F21" s="223"/>
      <c r="G21" s="226"/>
      <c r="H21" s="224" t="s">
        <v>269</v>
      </c>
      <c r="I21" s="224"/>
      <c r="J21" s="224" t="s">
        <v>337</v>
      </c>
      <c r="K21" s="224"/>
      <c r="L21" s="224" t="s">
        <v>269</v>
      </c>
      <c r="M21" s="224"/>
      <c r="N21" s="224" t="s">
        <v>338</v>
      </c>
      <c r="O21" s="224"/>
      <c r="P21" s="224" t="s">
        <v>269</v>
      </c>
      <c r="Q21" s="224"/>
      <c r="R21" s="224" t="s">
        <v>338</v>
      </c>
      <c r="S21" s="224"/>
      <c r="T21" s="224" t="s">
        <v>269</v>
      </c>
      <c r="U21" s="224"/>
      <c r="V21" s="224" t="s">
        <v>338</v>
      </c>
      <c r="W21" s="224"/>
      <c r="X21" s="224" t="s">
        <v>269</v>
      </c>
      <c r="Y21" s="224"/>
      <c r="Z21" s="224" t="s">
        <v>338</v>
      </c>
      <c r="AA21" s="224"/>
      <c r="AB21" s="224" t="s">
        <v>269</v>
      </c>
      <c r="AC21" s="224"/>
      <c r="AD21" s="224" t="s">
        <v>338</v>
      </c>
      <c r="AE21" s="224"/>
      <c r="AF21" s="224"/>
      <c r="AG21" s="224"/>
    </row>
    <row r="22" spans="1:37" ht="81" customHeight="1" x14ac:dyDescent="0.25">
      <c r="A22" s="227"/>
      <c r="B22" s="227"/>
      <c r="C22" s="155" t="s">
        <v>269</v>
      </c>
      <c r="D22" s="155" t="s">
        <v>338</v>
      </c>
      <c r="E22" s="155" t="s">
        <v>339</v>
      </c>
      <c r="F22" s="155" t="s">
        <v>340</v>
      </c>
      <c r="G22" s="227"/>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155" t="s">
        <v>343</v>
      </c>
      <c r="AG22" s="155" t="s">
        <v>338</v>
      </c>
    </row>
    <row r="23" spans="1:37" ht="19.5" customHeight="1" x14ac:dyDescent="0.25">
      <c r="A23" s="33">
        <v>1</v>
      </c>
      <c r="B23" s="33">
        <f t="shared" ref="B23:AG23" si="0">A23+1</f>
        <v>2</v>
      </c>
      <c r="C23" s="33">
        <f t="shared" si="0"/>
        <v>3</v>
      </c>
      <c r="D23" s="33">
        <f t="shared" si="0"/>
        <v>4</v>
      </c>
      <c r="E23" s="33">
        <f t="shared" si="0"/>
        <v>5</v>
      </c>
      <c r="F23" s="33">
        <f t="shared" si="0"/>
        <v>6</v>
      </c>
      <c r="G23" s="33">
        <f t="shared" si="0"/>
        <v>7</v>
      </c>
      <c r="H23" s="33">
        <f t="shared" si="0"/>
        <v>8</v>
      </c>
      <c r="I23" s="33">
        <f t="shared" si="0"/>
        <v>9</v>
      </c>
      <c r="J23" s="33">
        <f t="shared" si="0"/>
        <v>10</v>
      </c>
      <c r="K23" s="33">
        <f t="shared" si="0"/>
        <v>11</v>
      </c>
      <c r="L23" s="33">
        <f t="shared" si="0"/>
        <v>12</v>
      </c>
      <c r="M23" s="33">
        <f t="shared" si="0"/>
        <v>13</v>
      </c>
      <c r="N23" s="33">
        <f t="shared" si="0"/>
        <v>14</v>
      </c>
      <c r="O23" s="33">
        <f t="shared" si="0"/>
        <v>15</v>
      </c>
      <c r="P23" s="33">
        <f t="shared" si="0"/>
        <v>16</v>
      </c>
      <c r="Q23" s="33">
        <f t="shared" si="0"/>
        <v>17</v>
      </c>
      <c r="R23" s="33">
        <f t="shared" si="0"/>
        <v>18</v>
      </c>
      <c r="S23" s="33">
        <f t="shared" si="0"/>
        <v>19</v>
      </c>
      <c r="T23" s="33">
        <f t="shared" si="0"/>
        <v>20</v>
      </c>
      <c r="U23" s="33">
        <f t="shared" si="0"/>
        <v>21</v>
      </c>
      <c r="V23" s="33">
        <f t="shared" si="0"/>
        <v>22</v>
      </c>
      <c r="W23" s="33">
        <f t="shared" si="0"/>
        <v>23</v>
      </c>
      <c r="X23" s="33">
        <f t="shared" si="0"/>
        <v>24</v>
      </c>
      <c r="Y23" s="33">
        <f t="shared" si="0"/>
        <v>25</v>
      </c>
      <c r="Z23" s="33">
        <f t="shared" si="0"/>
        <v>26</v>
      </c>
      <c r="AA23" s="33">
        <f t="shared" si="0"/>
        <v>27</v>
      </c>
      <c r="AB23" s="33">
        <f t="shared" si="0"/>
        <v>28</v>
      </c>
      <c r="AC23" s="33">
        <f t="shared" si="0"/>
        <v>29</v>
      </c>
      <c r="AD23" s="33">
        <f t="shared" si="0"/>
        <v>30</v>
      </c>
      <c r="AE23" s="33">
        <f t="shared" si="0"/>
        <v>31</v>
      </c>
      <c r="AF23" s="33">
        <f t="shared" si="0"/>
        <v>32</v>
      </c>
      <c r="AG23" s="33">
        <f t="shared" si="0"/>
        <v>33</v>
      </c>
    </row>
    <row r="24" spans="1:37" s="6" customFormat="1" ht="47.25" customHeight="1" x14ac:dyDescent="0.25">
      <c r="A24" s="143" t="s">
        <v>13</v>
      </c>
      <c r="B24" s="157" t="s">
        <v>344</v>
      </c>
      <c r="C24" s="158">
        <v>0</v>
      </c>
      <c r="D24" s="158">
        <v>0</v>
      </c>
      <c r="E24" s="158">
        <v>0</v>
      </c>
      <c r="F24" s="159">
        <v>0</v>
      </c>
      <c r="G24" s="158">
        <v>0</v>
      </c>
      <c r="H24" s="158">
        <v>0</v>
      </c>
      <c r="I24" s="158">
        <v>0</v>
      </c>
      <c r="J24" s="158">
        <v>0</v>
      </c>
      <c r="K24" s="158">
        <v>0</v>
      </c>
      <c r="L24" s="158">
        <v>0</v>
      </c>
      <c r="M24" s="158">
        <v>0</v>
      </c>
      <c r="N24" s="158">
        <v>0</v>
      </c>
      <c r="O24" s="158">
        <v>0</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v>0</v>
      </c>
    </row>
    <row r="25" spans="1:37" ht="24" customHeight="1" x14ac:dyDescent="0.25">
      <c r="A25" s="148" t="s">
        <v>345</v>
      </c>
      <c r="B25" s="160" t="s">
        <v>346</v>
      </c>
      <c r="C25" s="25">
        <v>0</v>
      </c>
      <c r="D25" s="25">
        <v>0</v>
      </c>
      <c r="E25" s="25">
        <v>0</v>
      </c>
      <c r="F25" s="161">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158">
        <v>0</v>
      </c>
      <c r="AG25" s="158">
        <v>0</v>
      </c>
    </row>
    <row r="26" spans="1:37" x14ac:dyDescent="0.25">
      <c r="A26" s="148" t="s">
        <v>347</v>
      </c>
      <c r="B26" s="160" t="s">
        <v>348</v>
      </c>
      <c r="C26" s="25">
        <v>0</v>
      </c>
      <c r="D26" s="25">
        <v>0</v>
      </c>
      <c r="E26" s="25">
        <v>0</v>
      </c>
      <c r="F26" s="161">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158">
        <v>0</v>
      </c>
      <c r="AG26" s="158">
        <v>0</v>
      </c>
    </row>
    <row r="27" spans="1:37" ht="31.5" x14ac:dyDescent="0.25">
      <c r="A27" s="148" t="s">
        <v>349</v>
      </c>
      <c r="B27" s="160" t="s">
        <v>350</v>
      </c>
      <c r="C27" s="25">
        <v>0</v>
      </c>
      <c r="D27" s="25">
        <v>0</v>
      </c>
      <c r="E27" s="25">
        <v>0</v>
      </c>
      <c r="F27" s="161">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158">
        <v>0</v>
      </c>
      <c r="AG27" s="158">
        <v>0</v>
      </c>
    </row>
    <row r="28" spans="1:37" x14ac:dyDescent="0.25">
      <c r="A28" s="148" t="s">
        <v>351</v>
      </c>
      <c r="B28" s="160" t="s">
        <v>352</v>
      </c>
      <c r="C28" s="25">
        <v>0</v>
      </c>
      <c r="D28" s="25">
        <v>0</v>
      </c>
      <c r="E28" s="25">
        <v>0</v>
      </c>
      <c r="F28" s="161">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158">
        <v>0</v>
      </c>
      <c r="AG28" s="158">
        <v>0</v>
      </c>
    </row>
    <row r="29" spans="1:37" x14ac:dyDescent="0.25">
      <c r="A29" s="148" t="s">
        <v>353</v>
      </c>
      <c r="B29" s="162" t="s">
        <v>354</v>
      </c>
      <c r="C29" s="25">
        <v>0</v>
      </c>
      <c r="D29" s="25">
        <v>0</v>
      </c>
      <c r="E29" s="25">
        <v>0</v>
      </c>
      <c r="F29" s="161">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158">
        <v>0</v>
      </c>
      <c r="AG29" s="158">
        <v>0</v>
      </c>
    </row>
    <row r="30" spans="1:37" s="6" customFormat="1" ht="47.25" x14ac:dyDescent="0.25">
      <c r="A30" s="143" t="s">
        <v>15</v>
      </c>
      <c r="B30" s="157" t="s">
        <v>355</v>
      </c>
      <c r="C30" s="158">
        <v>0</v>
      </c>
      <c r="D30" s="158">
        <v>0</v>
      </c>
      <c r="E30" s="158">
        <v>0</v>
      </c>
      <c r="F30" s="158">
        <v>0</v>
      </c>
      <c r="G30" s="158">
        <v>0</v>
      </c>
      <c r="H30" s="158">
        <v>0</v>
      </c>
      <c r="I30" s="158">
        <v>0</v>
      </c>
      <c r="J30" s="158">
        <v>0</v>
      </c>
      <c r="K30" s="158">
        <v>0</v>
      </c>
      <c r="L30" s="158">
        <v>0</v>
      </c>
      <c r="M30" s="158">
        <v>0</v>
      </c>
      <c r="N30" s="25">
        <v>0</v>
      </c>
      <c r="O30" s="158">
        <v>0</v>
      </c>
      <c r="P30" s="158">
        <v>0</v>
      </c>
      <c r="Q30" s="158">
        <v>0</v>
      </c>
      <c r="R30" s="25">
        <v>0</v>
      </c>
      <c r="S30" s="158">
        <v>0</v>
      </c>
      <c r="T30" s="158">
        <v>0</v>
      </c>
      <c r="U30" s="158">
        <v>0</v>
      </c>
      <c r="V30" s="158">
        <v>0</v>
      </c>
      <c r="W30" s="158">
        <v>0</v>
      </c>
      <c r="X30" s="158">
        <v>0</v>
      </c>
      <c r="Y30" s="158">
        <v>0</v>
      </c>
      <c r="Z30" s="158">
        <v>0</v>
      </c>
      <c r="AA30" s="158">
        <v>0</v>
      </c>
      <c r="AB30" s="158">
        <v>0</v>
      </c>
      <c r="AC30" s="158">
        <v>0</v>
      </c>
      <c r="AD30" s="158">
        <v>0</v>
      </c>
      <c r="AE30" s="158">
        <v>0</v>
      </c>
      <c r="AF30" s="158">
        <v>0</v>
      </c>
      <c r="AG30" s="158">
        <v>0</v>
      </c>
    </row>
    <row r="31" spans="1:37" x14ac:dyDescent="0.25">
      <c r="A31" s="148" t="s">
        <v>356</v>
      </c>
      <c r="B31" s="160" t="s">
        <v>357</v>
      </c>
      <c r="C31" s="25">
        <v>0</v>
      </c>
      <c r="D31" s="25">
        <v>0</v>
      </c>
      <c r="E31" s="25">
        <v>0</v>
      </c>
      <c r="F31" s="25">
        <v>0</v>
      </c>
      <c r="G31" s="158">
        <v>0</v>
      </c>
      <c r="H31" s="25">
        <v>0</v>
      </c>
      <c r="I31" s="25">
        <v>0</v>
      </c>
      <c r="J31" s="158">
        <v>0</v>
      </c>
      <c r="K31" s="25">
        <v>0</v>
      </c>
      <c r="L31" s="25">
        <v>0</v>
      </c>
      <c r="M31" s="25">
        <v>0</v>
      </c>
      <c r="N31" s="158">
        <v>0</v>
      </c>
      <c r="O31" s="25">
        <v>0</v>
      </c>
      <c r="P31" s="25">
        <v>0</v>
      </c>
      <c r="Q31" s="25">
        <v>0</v>
      </c>
      <c r="R31" s="158">
        <v>0</v>
      </c>
      <c r="S31" s="25">
        <v>0</v>
      </c>
      <c r="T31" s="25">
        <v>0</v>
      </c>
      <c r="U31" s="25">
        <v>0</v>
      </c>
      <c r="V31" s="158">
        <v>0</v>
      </c>
      <c r="W31" s="25">
        <v>0</v>
      </c>
      <c r="X31" s="158">
        <v>0</v>
      </c>
      <c r="Y31" s="25">
        <v>0</v>
      </c>
      <c r="Z31" s="158">
        <v>0</v>
      </c>
      <c r="AA31" s="25">
        <v>0</v>
      </c>
      <c r="AB31" s="158">
        <v>0</v>
      </c>
      <c r="AC31" s="25">
        <v>0</v>
      </c>
      <c r="AD31" s="158">
        <v>0</v>
      </c>
      <c r="AE31" s="25">
        <v>0</v>
      </c>
      <c r="AF31" s="158">
        <v>0</v>
      </c>
      <c r="AG31" s="158">
        <v>0</v>
      </c>
    </row>
    <row r="32" spans="1:37" ht="31.5" x14ac:dyDescent="0.25">
      <c r="A32" s="148" t="s">
        <v>358</v>
      </c>
      <c r="B32" s="160" t="s">
        <v>359</v>
      </c>
      <c r="C32" s="25">
        <v>0</v>
      </c>
      <c r="D32" s="25">
        <v>0</v>
      </c>
      <c r="E32" s="25">
        <v>0</v>
      </c>
      <c r="F32" s="25">
        <v>0</v>
      </c>
      <c r="G32" s="158">
        <v>0</v>
      </c>
      <c r="H32" s="25">
        <v>0</v>
      </c>
      <c r="I32" s="25">
        <v>0</v>
      </c>
      <c r="J32" s="158">
        <v>0</v>
      </c>
      <c r="K32" s="25">
        <v>0</v>
      </c>
      <c r="L32" s="25">
        <v>0</v>
      </c>
      <c r="M32" s="25">
        <v>0</v>
      </c>
      <c r="N32" s="158">
        <v>0</v>
      </c>
      <c r="O32" s="25">
        <v>0</v>
      </c>
      <c r="P32" s="25">
        <v>0</v>
      </c>
      <c r="Q32" s="25">
        <v>0</v>
      </c>
      <c r="R32" s="158">
        <v>0</v>
      </c>
      <c r="S32" s="25">
        <v>0</v>
      </c>
      <c r="T32" s="25">
        <v>0</v>
      </c>
      <c r="U32" s="25">
        <v>0</v>
      </c>
      <c r="V32" s="158">
        <v>0</v>
      </c>
      <c r="W32" s="25">
        <v>0</v>
      </c>
      <c r="X32" s="158">
        <v>0</v>
      </c>
      <c r="Y32" s="25">
        <v>0</v>
      </c>
      <c r="Z32" s="158">
        <v>0</v>
      </c>
      <c r="AA32" s="25">
        <v>0</v>
      </c>
      <c r="AB32" s="158">
        <v>0</v>
      </c>
      <c r="AC32" s="25">
        <v>0</v>
      </c>
      <c r="AD32" s="158">
        <v>0</v>
      </c>
      <c r="AE32" s="25">
        <v>0</v>
      </c>
      <c r="AF32" s="158">
        <v>0</v>
      </c>
      <c r="AG32" s="158">
        <v>0</v>
      </c>
    </row>
    <row r="33" spans="1:33" x14ac:dyDescent="0.25">
      <c r="A33" s="148" t="s">
        <v>360</v>
      </c>
      <c r="B33" s="160" t="s">
        <v>361</v>
      </c>
      <c r="C33" s="25">
        <v>0</v>
      </c>
      <c r="D33" s="25">
        <v>0</v>
      </c>
      <c r="E33" s="25">
        <v>0</v>
      </c>
      <c r="F33" s="25">
        <v>0</v>
      </c>
      <c r="G33" s="158">
        <v>0</v>
      </c>
      <c r="H33" s="25">
        <v>0</v>
      </c>
      <c r="I33" s="25">
        <v>0</v>
      </c>
      <c r="J33" s="158">
        <v>0</v>
      </c>
      <c r="K33" s="25">
        <v>0</v>
      </c>
      <c r="L33" s="25">
        <v>0</v>
      </c>
      <c r="M33" s="25">
        <v>0</v>
      </c>
      <c r="N33" s="158">
        <v>0</v>
      </c>
      <c r="O33" s="25">
        <v>0</v>
      </c>
      <c r="P33" s="25">
        <v>0</v>
      </c>
      <c r="Q33" s="25">
        <v>0</v>
      </c>
      <c r="R33" s="158">
        <v>0</v>
      </c>
      <c r="S33" s="25">
        <v>0</v>
      </c>
      <c r="T33" s="25">
        <v>0</v>
      </c>
      <c r="U33" s="25">
        <v>0</v>
      </c>
      <c r="V33" s="158">
        <v>0</v>
      </c>
      <c r="W33" s="25">
        <v>0</v>
      </c>
      <c r="X33" s="158">
        <v>0</v>
      </c>
      <c r="Y33" s="25">
        <v>0</v>
      </c>
      <c r="Z33" s="158">
        <v>0</v>
      </c>
      <c r="AA33" s="25">
        <v>0</v>
      </c>
      <c r="AB33" s="158">
        <v>0</v>
      </c>
      <c r="AC33" s="25">
        <v>0</v>
      </c>
      <c r="AD33" s="158">
        <v>0</v>
      </c>
      <c r="AE33" s="25">
        <v>0</v>
      </c>
      <c r="AF33" s="158">
        <v>0</v>
      </c>
      <c r="AG33" s="158">
        <v>0</v>
      </c>
    </row>
    <row r="34" spans="1:33" x14ac:dyDescent="0.25">
      <c r="A34" s="148" t="s">
        <v>362</v>
      </c>
      <c r="B34" s="160" t="s">
        <v>363</v>
      </c>
      <c r="C34" s="25">
        <v>0</v>
      </c>
      <c r="D34" s="25">
        <v>0</v>
      </c>
      <c r="E34" s="25">
        <v>0</v>
      </c>
      <c r="F34" s="25">
        <v>0</v>
      </c>
      <c r="G34" s="158">
        <v>0</v>
      </c>
      <c r="H34" s="25">
        <v>0</v>
      </c>
      <c r="I34" s="25">
        <v>0</v>
      </c>
      <c r="J34" s="158">
        <v>0</v>
      </c>
      <c r="K34" s="25">
        <v>0</v>
      </c>
      <c r="L34" s="25">
        <v>0</v>
      </c>
      <c r="M34" s="25">
        <v>0</v>
      </c>
      <c r="N34" s="158">
        <v>0</v>
      </c>
      <c r="O34" s="25">
        <v>0</v>
      </c>
      <c r="P34" s="25">
        <v>0</v>
      </c>
      <c r="Q34" s="25">
        <v>0</v>
      </c>
      <c r="R34" s="158">
        <v>0</v>
      </c>
      <c r="S34" s="25">
        <v>0</v>
      </c>
      <c r="T34" s="25">
        <v>0</v>
      </c>
      <c r="U34" s="25">
        <v>0</v>
      </c>
      <c r="V34" s="158">
        <v>0</v>
      </c>
      <c r="W34" s="25">
        <v>0</v>
      </c>
      <c r="X34" s="158">
        <v>0</v>
      </c>
      <c r="Y34" s="25">
        <v>0</v>
      </c>
      <c r="Z34" s="158">
        <v>0</v>
      </c>
      <c r="AA34" s="25">
        <v>0</v>
      </c>
      <c r="AB34" s="158">
        <v>0</v>
      </c>
      <c r="AC34" s="25">
        <v>0</v>
      </c>
      <c r="AD34" s="158">
        <v>0</v>
      </c>
      <c r="AE34" s="25">
        <v>0</v>
      </c>
      <c r="AF34" s="158">
        <v>0</v>
      </c>
      <c r="AG34" s="158">
        <v>0</v>
      </c>
    </row>
    <row r="35" spans="1:33" s="6" customFormat="1" ht="31.5" x14ac:dyDescent="0.25">
      <c r="A35" s="143" t="s">
        <v>17</v>
      </c>
      <c r="B35" s="157" t="s">
        <v>364</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1.5" x14ac:dyDescent="0.25">
      <c r="A36" s="148" t="s">
        <v>365</v>
      </c>
      <c r="B36" s="163" t="s">
        <v>366</v>
      </c>
      <c r="C36" s="164">
        <v>0</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158">
        <v>0</v>
      </c>
      <c r="AG36" s="158">
        <v>0</v>
      </c>
    </row>
    <row r="37" spans="1:33" x14ac:dyDescent="0.25">
      <c r="A37" s="148" t="s">
        <v>367</v>
      </c>
      <c r="B37" s="163" t="s">
        <v>368</v>
      </c>
      <c r="C37" s="25">
        <v>0</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158">
        <v>0</v>
      </c>
      <c r="AG37" s="158">
        <v>0</v>
      </c>
    </row>
    <row r="38" spans="1:33" x14ac:dyDescent="0.25">
      <c r="A38" s="148" t="s">
        <v>369</v>
      </c>
      <c r="B38" s="163" t="s">
        <v>370</v>
      </c>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158">
        <v>0</v>
      </c>
      <c r="AG38" s="158">
        <v>0</v>
      </c>
    </row>
    <row r="39" spans="1:33" ht="31.5" x14ac:dyDescent="0.25">
      <c r="A39" s="148" t="s">
        <v>371</v>
      </c>
      <c r="B39" s="160" t="s">
        <v>372</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158">
        <v>0</v>
      </c>
      <c r="AG39" s="158">
        <v>0</v>
      </c>
    </row>
    <row r="40" spans="1:33" ht="31.5" x14ac:dyDescent="0.25">
      <c r="A40" s="148" t="s">
        <v>373</v>
      </c>
      <c r="B40" s="160" t="s">
        <v>374</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158">
        <v>0</v>
      </c>
      <c r="AG40" s="158">
        <v>0</v>
      </c>
    </row>
    <row r="41" spans="1:33" x14ac:dyDescent="0.25">
      <c r="A41" s="148" t="s">
        <v>375</v>
      </c>
      <c r="B41" s="160" t="s">
        <v>376</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158">
        <v>0</v>
      </c>
      <c r="AG41" s="158">
        <v>0</v>
      </c>
    </row>
    <row r="42" spans="1:33" x14ac:dyDescent="0.25">
      <c r="A42" s="148" t="s">
        <v>377</v>
      </c>
      <c r="B42" s="163" t="s">
        <v>378</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158">
        <v>0</v>
      </c>
      <c r="AG42" s="158">
        <v>0</v>
      </c>
    </row>
    <row r="43" spans="1:33" x14ac:dyDescent="0.25">
      <c r="A43" s="148" t="s">
        <v>379</v>
      </c>
      <c r="B43" s="163" t="s">
        <v>380</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158">
        <v>0</v>
      </c>
      <c r="AG43" s="158">
        <v>0</v>
      </c>
    </row>
    <row r="44" spans="1:33" x14ac:dyDescent="0.25">
      <c r="A44" s="148" t="s">
        <v>381</v>
      </c>
      <c r="B44" s="163" t="s">
        <v>382</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158">
        <v>0</v>
      </c>
      <c r="AG44" s="158">
        <v>0</v>
      </c>
    </row>
    <row r="45" spans="1:33" s="6" customFormat="1" x14ac:dyDescent="0.25">
      <c r="A45" s="143" t="s">
        <v>19</v>
      </c>
      <c r="B45" s="157" t="s">
        <v>383</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x14ac:dyDescent="0.25">
      <c r="A46" s="148" t="s">
        <v>384</v>
      </c>
      <c r="B46" s="160" t="s">
        <v>385</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158">
        <v>0</v>
      </c>
      <c r="AG46" s="158">
        <v>0</v>
      </c>
    </row>
    <row r="47" spans="1:33" x14ac:dyDescent="0.25">
      <c r="A47" s="148" t="s">
        <v>386</v>
      </c>
      <c r="B47" s="160" t="s">
        <v>368</v>
      </c>
      <c r="C47" s="25">
        <v>0</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158">
        <v>0</v>
      </c>
      <c r="AG47" s="158">
        <v>0</v>
      </c>
    </row>
    <row r="48" spans="1:33" x14ac:dyDescent="0.25">
      <c r="A48" s="148" t="s">
        <v>387</v>
      </c>
      <c r="B48" s="160" t="s">
        <v>370</v>
      </c>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158">
        <v>0</v>
      </c>
      <c r="AG48" s="158">
        <v>0</v>
      </c>
    </row>
    <row r="49" spans="1:33" ht="31.5" x14ac:dyDescent="0.25">
      <c r="A49" s="148" t="s">
        <v>388</v>
      </c>
      <c r="B49" s="160" t="s">
        <v>372</v>
      </c>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158">
        <v>0</v>
      </c>
      <c r="AG49" s="158">
        <v>0</v>
      </c>
    </row>
    <row r="50" spans="1:33" ht="31.5" x14ac:dyDescent="0.25">
      <c r="A50" s="148" t="s">
        <v>389</v>
      </c>
      <c r="B50" s="160" t="s">
        <v>374</v>
      </c>
      <c r="C50" s="25">
        <v>0</v>
      </c>
      <c r="D50" s="25">
        <v>0</v>
      </c>
      <c r="E50" s="25">
        <v>0</v>
      </c>
      <c r="F50" s="25">
        <v>0</v>
      </c>
      <c r="G50" s="25">
        <v>0</v>
      </c>
      <c r="H50" s="25">
        <v>0</v>
      </c>
      <c r="I50" s="25">
        <v>0</v>
      </c>
      <c r="J50" s="25">
        <v>0</v>
      </c>
      <c r="K50" s="25">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158">
        <v>0</v>
      </c>
      <c r="AG50" s="158">
        <v>0</v>
      </c>
    </row>
    <row r="51" spans="1:33" x14ac:dyDescent="0.25">
      <c r="A51" s="148" t="s">
        <v>390</v>
      </c>
      <c r="B51" s="160" t="s">
        <v>376</v>
      </c>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158">
        <v>0</v>
      </c>
      <c r="AG51" s="158">
        <v>0</v>
      </c>
    </row>
    <row r="52" spans="1:33" x14ac:dyDescent="0.25">
      <c r="A52" s="148" t="s">
        <v>391</v>
      </c>
      <c r="B52" s="163" t="s">
        <v>378</v>
      </c>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158">
        <v>0</v>
      </c>
      <c r="AG52" s="158">
        <v>0</v>
      </c>
    </row>
    <row r="53" spans="1:33" x14ac:dyDescent="0.25">
      <c r="A53" s="148" t="s">
        <v>392</v>
      </c>
      <c r="B53" s="163" t="s">
        <v>380</v>
      </c>
      <c r="C53" s="25">
        <v>0</v>
      </c>
      <c r="D53" s="25">
        <v>0</v>
      </c>
      <c r="E53" s="25">
        <v>0</v>
      </c>
      <c r="F53" s="25">
        <v>0</v>
      </c>
      <c r="G53" s="25">
        <v>0</v>
      </c>
      <c r="H53" s="25">
        <v>0</v>
      </c>
      <c r="I53" s="25">
        <v>0</v>
      </c>
      <c r="J53" s="25">
        <v>0</v>
      </c>
      <c r="K53" s="25">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158">
        <v>0</v>
      </c>
      <c r="AG53" s="158">
        <v>0</v>
      </c>
    </row>
    <row r="54" spans="1:33" x14ac:dyDescent="0.25">
      <c r="A54" s="148" t="s">
        <v>393</v>
      </c>
      <c r="B54" s="163" t="s">
        <v>382</v>
      </c>
      <c r="C54" s="25">
        <v>0</v>
      </c>
      <c r="D54" s="25">
        <v>0</v>
      </c>
      <c r="E54" s="25">
        <v>0</v>
      </c>
      <c r="F54" s="25">
        <v>0</v>
      </c>
      <c r="G54" s="25">
        <v>0</v>
      </c>
      <c r="H54" s="25">
        <v>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158">
        <v>0</v>
      </c>
      <c r="AG54" s="158">
        <v>0</v>
      </c>
    </row>
    <row r="55" spans="1:33" s="6" customFormat="1" ht="35.25" customHeight="1" x14ac:dyDescent="0.25">
      <c r="A55" s="143" t="s">
        <v>21</v>
      </c>
      <c r="B55" s="157" t="s">
        <v>394</v>
      </c>
      <c r="C55" s="158">
        <v>0</v>
      </c>
      <c r="D55" s="158">
        <v>0</v>
      </c>
      <c r="E55" s="158">
        <v>0</v>
      </c>
      <c r="F55" s="158">
        <v>0</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v>0</v>
      </c>
    </row>
    <row r="56" spans="1:33" x14ac:dyDescent="0.25">
      <c r="A56" s="148" t="s">
        <v>395</v>
      </c>
      <c r="B56" s="160" t="s">
        <v>396</v>
      </c>
      <c r="C56" s="25">
        <v>0</v>
      </c>
      <c r="D56" s="25">
        <v>0</v>
      </c>
      <c r="E56" s="25">
        <v>0</v>
      </c>
      <c r="F56" s="25">
        <v>0</v>
      </c>
      <c r="G56" s="25">
        <v>0</v>
      </c>
      <c r="H56" s="25">
        <v>0</v>
      </c>
      <c r="I56" s="25">
        <v>0</v>
      </c>
      <c r="J56" s="25">
        <v>0</v>
      </c>
      <c r="K56" s="25">
        <v>0</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158">
        <v>0</v>
      </c>
      <c r="AG56" s="158">
        <v>0</v>
      </c>
    </row>
    <row r="57" spans="1:33" x14ac:dyDescent="0.25">
      <c r="A57" s="148" t="s">
        <v>397</v>
      </c>
      <c r="B57" s="160" t="s">
        <v>398</v>
      </c>
      <c r="C57" s="25">
        <v>0</v>
      </c>
      <c r="D57" s="25">
        <v>0</v>
      </c>
      <c r="E57" s="25">
        <v>0</v>
      </c>
      <c r="F57" s="25">
        <v>0</v>
      </c>
      <c r="G57" s="25">
        <v>0</v>
      </c>
      <c r="H57" s="25">
        <v>0</v>
      </c>
      <c r="I57" s="25">
        <v>0</v>
      </c>
      <c r="J57" s="25">
        <v>0</v>
      </c>
      <c r="K57" s="25">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158">
        <v>0</v>
      </c>
      <c r="AG57" s="158">
        <v>0</v>
      </c>
    </row>
    <row r="58" spans="1:33" x14ac:dyDescent="0.25">
      <c r="A58" s="148" t="s">
        <v>399</v>
      </c>
      <c r="B58" s="163" t="s">
        <v>400</v>
      </c>
      <c r="C58" s="164">
        <v>0</v>
      </c>
      <c r="D58" s="164">
        <v>0</v>
      </c>
      <c r="E58" s="164">
        <v>0</v>
      </c>
      <c r="F58" s="164">
        <v>0</v>
      </c>
      <c r="G58" s="164">
        <v>0</v>
      </c>
      <c r="H58" s="25">
        <v>0</v>
      </c>
      <c r="I58" s="25">
        <v>0</v>
      </c>
      <c r="J58" s="25">
        <v>0</v>
      </c>
      <c r="K58" s="25">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158">
        <v>0</v>
      </c>
      <c r="AG58" s="158">
        <v>0</v>
      </c>
    </row>
    <row r="59" spans="1:33" x14ac:dyDescent="0.25">
      <c r="A59" s="148" t="s">
        <v>401</v>
      </c>
      <c r="B59" s="163" t="s">
        <v>402</v>
      </c>
      <c r="C59" s="164">
        <v>0</v>
      </c>
      <c r="D59" s="25">
        <v>0</v>
      </c>
      <c r="E59" s="25">
        <v>0</v>
      </c>
      <c r="F59" s="25">
        <v>0</v>
      </c>
      <c r="G59" s="25">
        <v>0</v>
      </c>
      <c r="H59" s="25">
        <v>0</v>
      </c>
      <c r="I59" s="25">
        <v>0</v>
      </c>
      <c r="J59" s="25">
        <v>0</v>
      </c>
      <c r="K59" s="25">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158">
        <v>0</v>
      </c>
      <c r="AG59" s="158">
        <v>0</v>
      </c>
    </row>
    <row r="60" spans="1:33" x14ac:dyDescent="0.25">
      <c r="A60" s="148" t="s">
        <v>403</v>
      </c>
      <c r="B60" s="163" t="s">
        <v>404</v>
      </c>
      <c r="C60" s="164">
        <v>0</v>
      </c>
      <c r="D60" s="164">
        <v>0</v>
      </c>
      <c r="E60" s="164">
        <v>0</v>
      </c>
      <c r="F60" s="164">
        <v>0</v>
      </c>
      <c r="G60" s="164">
        <v>0</v>
      </c>
      <c r="H60" s="164">
        <v>0</v>
      </c>
      <c r="I60" s="25">
        <v>0</v>
      </c>
      <c r="J60" s="164">
        <v>0</v>
      </c>
      <c r="K60" s="25">
        <v>0</v>
      </c>
      <c r="L60" s="164">
        <v>0</v>
      </c>
      <c r="M60" s="25">
        <v>0</v>
      </c>
      <c r="N60" s="164">
        <v>0</v>
      </c>
      <c r="O60" s="25">
        <v>0</v>
      </c>
      <c r="P60" s="164">
        <v>0</v>
      </c>
      <c r="Q60" s="25">
        <v>0</v>
      </c>
      <c r="R60" s="164">
        <v>0</v>
      </c>
      <c r="S60" s="25">
        <v>0</v>
      </c>
      <c r="T60" s="164">
        <v>0</v>
      </c>
      <c r="U60" s="25">
        <v>0</v>
      </c>
      <c r="V60" s="164">
        <v>0</v>
      </c>
      <c r="W60" s="25">
        <v>0</v>
      </c>
      <c r="X60" s="164">
        <v>0</v>
      </c>
      <c r="Y60" s="25">
        <v>0</v>
      </c>
      <c r="Z60" s="164">
        <v>0</v>
      </c>
      <c r="AA60" s="25">
        <v>0</v>
      </c>
      <c r="AB60" s="164">
        <v>0</v>
      </c>
      <c r="AC60" s="25">
        <v>0</v>
      </c>
      <c r="AD60" s="164">
        <v>0</v>
      </c>
      <c r="AE60" s="25">
        <v>0</v>
      </c>
      <c r="AF60" s="158">
        <v>0</v>
      </c>
      <c r="AG60" s="158">
        <v>0</v>
      </c>
    </row>
    <row r="61" spans="1:33" x14ac:dyDescent="0.25">
      <c r="A61" s="148" t="s">
        <v>405</v>
      </c>
      <c r="B61" s="163" t="s">
        <v>378</v>
      </c>
      <c r="C61" s="25">
        <v>0</v>
      </c>
      <c r="D61" s="25">
        <v>0</v>
      </c>
      <c r="E61" s="25">
        <v>0</v>
      </c>
      <c r="F61" s="25">
        <v>0</v>
      </c>
      <c r="G61" s="25">
        <v>0</v>
      </c>
      <c r="H61" s="25">
        <v>0</v>
      </c>
      <c r="I61" s="25">
        <v>0</v>
      </c>
      <c r="J61" s="25">
        <v>0</v>
      </c>
      <c r="K61" s="25">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158">
        <v>0</v>
      </c>
      <c r="AG61" s="158">
        <v>0</v>
      </c>
    </row>
    <row r="62" spans="1:33" x14ac:dyDescent="0.25">
      <c r="A62" s="148" t="s">
        <v>406</v>
      </c>
      <c r="B62" s="163" t="s">
        <v>380</v>
      </c>
      <c r="C62" s="25">
        <v>0</v>
      </c>
      <c r="D62" s="25">
        <v>0</v>
      </c>
      <c r="E62" s="25">
        <v>0</v>
      </c>
      <c r="F62" s="25">
        <v>0</v>
      </c>
      <c r="G62" s="25">
        <v>0</v>
      </c>
      <c r="H62" s="25">
        <v>0</v>
      </c>
      <c r="I62" s="25">
        <v>0</v>
      </c>
      <c r="J62" s="25">
        <v>0</v>
      </c>
      <c r="K62" s="25">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158">
        <v>0</v>
      </c>
      <c r="AG62" s="158">
        <v>0</v>
      </c>
    </row>
    <row r="63" spans="1:33" x14ac:dyDescent="0.25">
      <c r="A63" s="148" t="s">
        <v>407</v>
      </c>
      <c r="B63" s="163" t="s">
        <v>382</v>
      </c>
      <c r="C63" s="25">
        <v>0</v>
      </c>
      <c r="D63" s="25">
        <v>0</v>
      </c>
      <c r="E63" s="25">
        <v>0</v>
      </c>
      <c r="F63" s="25">
        <v>0</v>
      </c>
      <c r="G63" s="25">
        <v>0</v>
      </c>
      <c r="H63" s="25">
        <v>0</v>
      </c>
      <c r="I63" s="25">
        <v>0</v>
      </c>
      <c r="J63" s="25">
        <v>0</v>
      </c>
      <c r="K63" s="25">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158">
        <v>0</v>
      </c>
      <c r="AG63" s="158">
        <v>0</v>
      </c>
    </row>
    <row r="64" spans="1:33" s="6" customFormat="1" ht="36.75" customHeight="1" x14ac:dyDescent="0.25">
      <c r="A64" s="143" t="s">
        <v>23</v>
      </c>
      <c r="B64" s="165" t="s">
        <v>408</v>
      </c>
      <c r="C64" s="166">
        <v>0</v>
      </c>
      <c r="D64" s="166">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v>0</v>
      </c>
    </row>
    <row r="65" spans="1:33" s="6" customFormat="1" x14ac:dyDescent="0.25">
      <c r="A65" s="143" t="s">
        <v>25</v>
      </c>
      <c r="B65" s="157" t="s">
        <v>409</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x14ac:dyDescent="0.25">
      <c r="A66" s="148" t="s">
        <v>410</v>
      </c>
      <c r="B66" s="167" t="s">
        <v>385</v>
      </c>
      <c r="C66" s="168">
        <v>0</v>
      </c>
      <c r="D66" s="25">
        <v>0</v>
      </c>
      <c r="E66" s="25">
        <v>0</v>
      </c>
      <c r="F66" s="25">
        <v>0</v>
      </c>
      <c r="G66" s="25">
        <v>0</v>
      </c>
      <c r="H66" s="25">
        <v>0</v>
      </c>
      <c r="I66" s="25">
        <v>0</v>
      </c>
      <c r="J66" s="25">
        <v>0</v>
      </c>
      <c r="K66" s="25">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158">
        <v>0</v>
      </c>
      <c r="AG66" s="158">
        <v>0</v>
      </c>
    </row>
    <row r="67" spans="1:33" x14ac:dyDescent="0.25">
      <c r="A67" s="148" t="s">
        <v>411</v>
      </c>
      <c r="B67" s="167" t="s">
        <v>368</v>
      </c>
      <c r="C67" s="168">
        <v>0</v>
      </c>
      <c r="D67" s="168">
        <v>0</v>
      </c>
      <c r="E67" s="25">
        <v>0</v>
      </c>
      <c r="F67" s="25">
        <v>0</v>
      </c>
      <c r="G67" s="25">
        <v>0</v>
      </c>
      <c r="H67" s="25">
        <v>0</v>
      </c>
      <c r="I67" s="25">
        <v>0</v>
      </c>
      <c r="J67" s="25">
        <v>0</v>
      </c>
      <c r="K67" s="25">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158">
        <v>0</v>
      </c>
      <c r="AG67" s="158">
        <v>0</v>
      </c>
    </row>
    <row r="68" spans="1:33" x14ac:dyDescent="0.25">
      <c r="A68" s="148" t="s">
        <v>412</v>
      </c>
      <c r="B68" s="167" t="s">
        <v>370</v>
      </c>
      <c r="C68" s="168">
        <v>0</v>
      </c>
      <c r="D68" s="25">
        <v>0</v>
      </c>
      <c r="E68" s="25">
        <v>0</v>
      </c>
      <c r="F68" s="25">
        <v>0</v>
      </c>
      <c r="G68" s="25">
        <v>0</v>
      </c>
      <c r="H68" s="25">
        <v>0</v>
      </c>
      <c r="I68" s="25">
        <v>0</v>
      </c>
      <c r="J68" s="25">
        <v>0</v>
      </c>
      <c r="K68" s="25">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158">
        <v>0</v>
      </c>
      <c r="AG68" s="158">
        <v>0</v>
      </c>
    </row>
    <row r="69" spans="1:33" x14ac:dyDescent="0.25">
      <c r="A69" s="148" t="s">
        <v>413</v>
      </c>
      <c r="B69" s="167" t="s">
        <v>414</v>
      </c>
      <c r="C69" s="168">
        <v>0</v>
      </c>
      <c r="D69" s="168">
        <v>0</v>
      </c>
      <c r="E69" s="25">
        <v>0</v>
      </c>
      <c r="F69" s="25">
        <v>0</v>
      </c>
      <c r="G69" s="25">
        <v>0</v>
      </c>
      <c r="H69" s="25">
        <v>0</v>
      </c>
      <c r="I69" s="25">
        <v>0</v>
      </c>
      <c r="J69" s="25">
        <v>0</v>
      </c>
      <c r="K69" s="25">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158">
        <v>0</v>
      </c>
      <c r="AG69" s="158">
        <v>0</v>
      </c>
    </row>
    <row r="70" spans="1:33" x14ac:dyDescent="0.25">
      <c r="A70" s="148" t="s">
        <v>415</v>
      </c>
      <c r="B70" s="163" t="s">
        <v>378</v>
      </c>
      <c r="C70" s="168">
        <v>0</v>
      </c>
      <c r="D70" s="168">
        <v>0</v>
      </c>
      <c r="E70" s="25">
        <v>0</v>
      </c>
      <c r="F70" s="25">
        <v>0</v>
      </c>
      <c r="G70" s="25">
        <v>0</v>
      </c>
      <c r="H70" s="25">
        <v>0</v>
      </c>
      <c r="I70" s="25">
        <v>0</v>
      </c>
      <c r="J70" s="25">
        <v>0</v>
      </c>
      <c r="K70" s="25">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158">
        <v>0</v>
      </c>
      <c r="AG70" s="158">
        <v>0</v>
      </c>
    </row>
    <row r="71" spans="1:33" x14ac:dyDescent="0.25">
      <c r="A71" s="148" t="s">
        <v>416</v>
      </c>
      <c r="B71" s="163" t="s">
        <v>380</v>
      </c>
      <c r="C71" s="168">
        <v>0</v>
      </c>
      <c r="D71" s="168">
        <v>0</v>
      </c>
      <c r="E71" s="25">
        <v>0</v>
      </c>
      <c r="F71" s="25">
        <v>0</v>
      </c>
      <c r="G71" s="25">
        <v>0</v>
      </c>
      <c r="H71" s="25">
        <v>0</v>
      </c>
      <c r="I71" s="25">
        <v>0</v>
      </c>
      <c r="J71" s="25">
        <v>0</v>
      </c>
      <c r="K71" s="25">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158">
        <v>0</v>
      </c>
      <c r="AG71" s="158">
        <v>0</v>
      </c>
    </row>
    <row r="72" spans="1:33" x14ac:dyDescent="0.25">
      <c r="A72" s="148" t="s">
        <v>417</v>
      </c>
      <c r="B72" s="163" t="s">
        <v>382</v>
      </c>
      <c r="C72" s="168">
        <v>0</v>
      </c>
      <c r="D72" s="168">
        <v>0</v>
      </c>
      <c r="E72" s="25">
        <v>0</v>
      </c>
      <c r="F72" s="25">
        <v>0</v>
      </c>
      <c r="G72" s="25">
        <v>0</v>
      </c>
      <c r="H72" s="25">
        <v>0</v>
      </c>
      <c r="I72" s="25">
        <v>0</v>
      </c>
      <c r="J72" s="25">
        <v>0</v>
      </c>
      <c r="K72" s="25">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158">
        <v>0</v>
      </c>
      <c r="AG72" s="158">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42578125" style="54" customWidth="1"/>
    <col min="2" max="2" width="23.140625" style="54" customWidth="1"/>
    <col min="3" max="3" width="18.28515625" style="54" customWidth="1"/>
    <col min="4" max="4" width="15.140625" style="54" customWidth="1"/>
    <col min="5" max="14" width="7.7109375" style="54" customWidth="1"/>
    <col min="15" max="15" width="11.28515625" style="54" customWidth="1"/>
    <col min="16" max="16" width="46.7109375" style="54" customWidth="1"/>
    <col min="17" max="17" width="24.42578125" style="54" customWidth="1"/>
    <col min="18" max="19" width="13.42578125" style="54" customWidth="1"/>
    <col min="20" max="20" width="17" style="54" customWidth="1"/>
    <col min="21" max="22" width="9.7109375" style="54" customWidth="1"/>
    <col min="23" max="23" width="11.42578125" style="54" customWidth="1"/>
    <col min="24" max="24" width="12.7109375" style="54" customWidth="1"/>
    <col min="25" max="25" width="35.42578125" style="54" customWidth="1"/>
    <col min="26" max="26" width="14.28515625" style="54" customWidth="1"/>
    <col min="27" max="27" width="27.7109375" style="54" customWidth="1"/>
    <col min="28" max="28" width="7.28515625" style="54" customWidth="1"/>
    <col min="29" max="29" width="13" style="54" customWidth="1"/>
    <col min="30" max="30" width="12.85546875" style="54" customWidth="1"/>
    <col min="31" max="31" width="12.42578125" style="54" customWidth="1"/>
    <col min="32" max="32" width="12.28515625" style="54" customWidth="1"/>
    <col min="33" max="33" width="15.85546875" style="54" customWidth="1"/>
    <col min="34" max="34" width="11.7109375" style="54" customWidth="1"/>
    <col min="35" max="35" width="23.28515625" style="54" customWidth="1"/>
    <col min="36" max="36" width="12.42578125" style="54" customWidth="1"/>
    <col min="37" max="37" width="12.7109375" style="54" customWidth="1"/>
    <col min="38" max="38" width="13.140625" style="54" customWidth="1"/>
    <col min="39" max="39" width="12" style="54" customWidth="1"/>
    <col min="40" max="40" width="12.28515625" style="54" customWidth="1"/>
    <col min="41" max="43" width="9.7109375" style="54" customWidth="1"/>
    <col min="44" max="44" width="12.42578125" style="54" customWidth="1"/>
    <col min="45" max="45" width="12" style="54" customWidth="1"/>
    <col min="46" max="46" width="14.140625" style="54" customWidth="1"/>
    <col min="47" max="48" width="13.28515625" style="54" customWidth="1"/>
    <col min="49" max="49" width="10.7109375" style="54" customWidth="1"/>
    <col min="50" max="50" width="15.7109375" style="54" customWidth="1"/>
    <col min="51" max="16384" width="9.140625" style="54"/>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201_ г. №___</v>
      </c>
    </row>
    <row r="4" spans="1:50" ht="18.75" x14ac:dyDescent="0.3">
      <c r="AX4" s="4"/>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4"/>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5.75" x14ac:dyDescent="0.25">
      <c r="A12" s="214" t="str">
        <f>'1. паспорт местоположение'!$A$12</f>
        <v>O_П2_10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9" customFormat="1" ht="15.75" x14ac:dyDescent="0.25">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418</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419</v>
      </c>
      <c r="B22" s="264" t="s">
        <v>420</v>
      </c>
      <c r="C22" s="219" t="s">
        <v>421</v>
      </c>
      <c r="D22" s="219" t="s">
        <v>422</v>
      </c>
      <c r="E22" s="248" t="s">
        <v>423</v>
      </c>
      <c r="F22" s="249"/>
      <c r="G22" s="249"/>
      <c r="H22" s="249"/>
      <c r="I22" s="249"/>
      <c r="J22" s="249"/>
      <c r="K22" s="249"/>
      <c r="L22" s="249"/>
      <c r="M22" s="249"/>
      <c r="N22" s="250"/>
      <c r="O22" s="219" t="s">
        <v>424</v>
      </c>
      <c r="P22" s="219" t="s">
        <v>425</v>
      </c>
      <c r="Q22" s="219" t="s">
        <v>426</v>
      </c>
      <c r="R22" s="216" t="s">
        <v>427</v>
      </c>
      <c r="S22" s="216" t="s">
        <v>428</v>
      </c>
      <c r="T22" s="216" t="s">
        <v>429</v>
      </c>
      <c r="U22" s="216" t="s">
        <v>430</v>
      </c>
      <c r="V22" s="216"/>
      <c r="W22" s="267" t="s">
        <v>431</v>
      </c>
      <c r="X22" s="267" t="s">
        <v>432</v>
      </c>
      <c r="Y22" s="216" t="s">
        <v>433</v>
      </c>
      <c r="Z22" s="216" t="s">
        <v>434</v>
      </c>
      <c r="AA22" s="216" t="s">
        <v>435</v>
      </c>
      <c r="AB22" s="268" t="s">
        <v>436</v>
      </c>
      <c r="AC22" s="216" t="s">
        <v>437</v>
      </c>
      <c r="AD22" s="216" t="s">
        <v>438</v>
      </c>
      <c r="AE22" s="216" t="s">
        <v>439</v>
      </c>
      <c r="AF22" s="216" t="s">
        <v>440</v>
      </c>
      <c r="AG22" s="216" t="s">
        <v>441</v>
      </c>
      <c r="AH22" s="216" t="s">
        <v>442</v>
      </c>
      <c r="AI22" s="216"/>
      <c r="AJ22" s="216"/>
      <c r="AK22" s="216"/>
      <c r="AL22" s="216"/>
      <c r="AM22" s="216"/>
      <c r="AN22" s="216" t="s">
        <v>443</v>
      </c>
      <c r="AO22" s="216"/>
      <c r="AP22" s="216"/>
      <c r="AQ22" s="216"/>
      <c r="AR22" s="216" t="s">
        <v>444</v>
      </c>
      <c r="AS22" s="216"/>
      <c r="AT22" s="216" t="s">
        <v>445</v>
      </c>
      <c r="AU22" s="216" t="s">
        <v>446</v>
      </c>
      <c r="AV22" s="216" t="s">
        <v>447</v>
      </c>
      <c r="AW22" s="216" t="s">
        <v>448</v>
      </c>
      <c r="AX22" s="269" t="s">
        <v>449</v>
      </c>
    </row>
    <row r="23" spans="1:50" ht="64.5" customHeight="1" x14ac:dyDescent="0.25">
      <c r="A23" s="263"/>
      <c r="B23" s="265"/>
      <c r="C23" s="263"/>
      <c r="D23" s="263"/>
      <c r="E23" s="271" t="s">
        <v>450</v>
      </c>
      <c r="F23" s="273" t="s">
        <v>398</v>
      </c>
      <c r="G23" s="273" t="s">
        <v>400</v>
      </c>
      <c r="H23" s="273" t="s">
        <v>402</v>
      </c>
      <c r="I23" s="275" t="s">
        <v>451</v>
      </c>
      <c r="J23" s="275" t="s">
        <v>452</v>
      </c>
      <c r="K23" s="275" t="s">
        <v>453</v>
      </c>
      <c r="L23" s="273" t="s">
        <v>378</v>
      </c>
      <c r="M23" s="273" t="s">
        <v>380</v>
      </c>
      <c r="N23" s="273" t="s">
        <v>382</v>
      </c>
      <c r="O23" s="263"/>
      <c r="P23" s="263"/>
      <c r="Q23" s="263"/>
      <c r="R23" s="216"/>
      <c r="S23" s="216"/>
      <c r="T23" s="216"/>
      <c r="U23" s="277" t="s">
        <v>269</v>
      </c>
      <c r="V23" s="277" t="s">
        <v>454</v>
      </c>
      <c r="W23" s="267"/>
      <c r="X23" s="267"/>
      <c r="Y23" s="216"/>
      <c r="Z23" s="216"/>
      <c r="AA23" s="216"/>
      <c r="AB23" s="216"/>
      <c r="AC23" s="216"/>
      <c r="AD23" s="216"/>
      <c r="AE23" s="216"/>
      <c r="AF23" s="216"/>
      <c r="AG23" s="216"/>
      <c r="AH23" s="216" t="s">
        <v>455</v>
      </c>
      <c r="AI23" s="216"/>
      <c r="AJ23" s="216" t="s">
        <v>456</v>
      </c>
      <c r="AK23" s="216"/>
      <c r="AL23" s="219" t="s">
        <v>457</v>
      </c>
      <c r="AM23" s="219" t="s">
        <v>458</v>
      </c>
      <c r="AN23" s="219" t="s">
        <v>459</v>
      </c>
      <c r="AO23" s="219" t="s">
        <v>460</v>
      </c>
      <c r="AP23" s="219" t="s">
        <v>461</v>
      </c>
      <c r="AQ23" s="219" t="s">
        <v>462</v>
      </c>
      <c r="AR23" s="219" t="s">
        <v>463</v>
      </c>
      <c r="AS23" s="225" t="s">
        <v>454</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6" t="s">
        <v>464</v>
      </c>
      <c r="AI24" s="26" t="s">
        <v>465</v>
      </c>
      <c r="AJ24" s="63" t="s">
        <v>269</v>
      </c>
      <c r="AK24" s="63" t="s">
        <v>454</v>
      </c>
      <c r="AL24" s="220"/>
      <c r="AM24" s="220"/>
      <c r="AN24" s="220"/>
      <c r="AO24" s="220"/>
      <c r="AP24" s="220"/>
      <c r="AQ24" s="220"/>
      <c r="AR24" s="220"/>
      <c r="AS24" s="227"/>
      <c r="AT24" s="216"/>
      <c r="AU24" s="216"/>
      <c r="AV24" s="216"/>
      <c r="AW24" s="216"/>
      <c r="AX24" s="270"/>
    </row>
    <row r="25" spans="1:50" s="171" customFormat="1" ht="11.25" x14ac:dyDescent="0.2">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2">
      <c r="A26" s="172">
        <f>A25+1-IF(ROW(A26) = 26,1,0)</f>
        <v>1</v>
      </c>
      <c r="B26" s="173" t="s">
        <v>529</v>
      </c>
      <c r="C26" s="173" t="s">
        <v>546</v>
      </c>
      <c r="D26" s="173">
        <v>2024</v>
      </c>
      <c r="E26" s="173">
        <v>0</v>
      </c>
      <c r="F26" s="173">
        <v>0</v>
      </c>
      <c r="G26" s="173">
        <v>0</v>
      </c>
      <c r="H26" s="173">
        <v>0</v>
      </c>
      <c r="I26" s="173">
        <v>0</v>
      </c>
      <c r="J26" s="173">
        <v>0</v>
      </c>
      <c r="K26" s="173">
        <v>0</v>
      </c>
      <c r="L26" s="173">
        <v>1</v>
      </c>
      <c r="M26" s="173">
        <v>0</v>
      </c>
      <c r="N26" s="173">
        <v>0</v>
      </c>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274</v>
      </c>
      <c r="AR26" s="173"/>
      <c r="AS26" s="173"/>
      <c r="AT26" s="173"/>
      <c r="AU26" s="173"/>
      <c r="AV26" s="173"/>
      <c r="AW26" s="173"/>
      <c r="AX26" s="17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ColWidth="8.85546875" defaultRowHeight="15.75" x14ac:dyDescent="0.25"/>
  <cols>
    <col min="1" max="2" width="66.140625" style="175" customWidth="1"/>
    <col min="3" max="3" width="9.140625" style="136"/>
    <col min="4"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201_ г. №___</v>
      </c>
    </row>
    <row r="4" spans="1:8" x14ac:dyDescent="0.25">
      <c r="B4" s="138"/>
    </row>
    <row r="5" spans="1:8" ht="18.75" x14ac:dyDescent="0.3">
      <c r="A5" s="281" t="str">
        <f>'1. паспорт местоположение'!$A$5:$C$5</f>
        <v>Год раскрытия информации: 2024 год</v>
      </c>
      <c r="B5" s="281"/>
      <c r="C5" s="176"/>
      <c r="D5" s="176"/>
      <c r="E5" s="176"/>
      <c r="F5" s="176"/>
      <c r="G5" s="176"/>
      <c r="H5" s="176"/>
    </row>
    <row r="6" spans="1:8" ht="18.75" x14ac:dyDescent="0.3">
      <c r="A6" s="177"/>
      <c r="B6" s="177"/>
      <c r="C6" s="177"/>
      <c r="D6" s="177"/>
      <c r="E6" s="177"/>
      <c r="F6" s="177"/>
      <c r="G6" s="177"/>
      <c r="H6" s="177"/>
    </row>
    <row r="7" spans="1:8" ht="18.75" x14ac:dyDescent="0.25">
      <c r="A7" s="213" t="s">
        <v>4</v>
      </c>
      <c r="B7" s="213"/>
      <c r="C7" s="178"/>
      <c r="D7" s="7"/>
      <c r="E7" s="7"/>
      <c r="F7" s="7"/>
      <c r="G7" s="7"/>
      <c r="H7" s="7"/>
    </row>
    <row r="8" spans="1:8" ht="18.75" x14ac:dyDescent="0.25">
      <c r="A8" s="7"/>
      <c r="B8" s="7"/>
      <c r="C8" s="178"/>
      <c r="D8" s="7"/>
      <c r="E8" s="7"/>
      <c r="F8" s="7"/>
      <c r="G8" s="7"/>
      <c r="H8" s="7"/>
    </row>
    <row r="9" spans="1:8" x14ac:dyDescent="0.25">
      <c r="A9" s="214" t="s">
        <v>5</v>
      </c>
      <c r="B9" s="214"/>
      <c r="C9" s="179"/>
      <c r="D9" s="9"/>
      <c r="E9" s="9"/>
      <c r="F9" s="9"/>
      <c r="G9" s="9"/>
      <c r="H9" s="9"/>
    </row>
    <row r="10" spans="1:8" x14ac:dyDescent="0.25">
      <c r="A10" s="209" t="s">
        <v>6</v>
      </c>
      <c r="B10" s="209"/>
      <c r="C10" s="36"/>
      <c r="D10" s="10"/>
      <c r="E10" s="10"/>
      <c r="F10" s="10"/>
      <c r="G10" s="10"/>
      <c r="H10" s="10"/>
    </row>
    <row r="11" spans="1:8" ht="18.75" x14ac:dyDescent="0.25">
      <c r="A11" s="7"/>
      <c r="B11" s="7"/>
      <c r="C11" s="178"/>
      <c r="D11" s="7"/>
      <c r="E11" s="7"/>
      <c r="F11" s="7"/>
      <c r="G11" s="7"/>
      <c r="H11" s="7"/>
    </row>
    <row r="12" spans="1:8" s="136" customFormat="1" x14ac:dyDescent="0.25">
      <c r="A12" s="214" t="str">
        <f>'1. паспорт местоположение'!$A$12</f>
        <v>O_П2_10</v>
      </c>
      <c r="B12" s="214"/>
      <c r="C12" s="180"/>
      <c r="D12" s="152"/>
      <c r="E12" s="152"/>
      <c r="F12" s="152"/>
      <c r="G12" s="152"/>
      <c r="H12" s="152"/>
    </row>
    <row r="13" spans="1:8" x14ac:dyDescent="0.25">
      <c r="A13" s="209" t="s">
        <v>7</v>
      </c>
      <c r="B13" s="209"/>
      <c r="C13" s="36"/>
      <c r="D13" s="10"/>
      <c r="E13" s="10"/>
      <c r="F13" s="10"/>
      <c r="G13" s="10"/>
      <c r="H13" s="10"/>
    </row>
    <row r="14" spans="1:8" ht="18.75" x14ac:dyDescent="0.25">
      <c r="A14" s="53"/>
      <c r="B14" s="53"/>
      <c r="C14" s="181"/>
      <c r="D14" s="53"/>
      <c r="E14" s="53"/>
      <c r="F14" s="53"/>
      <c r="G14" s="53"/>
      <c r="H14" s="53"/>
    </row>
    <row r="15" spans="1:8" s="136" customFormat="1"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08"/>
      <c r="C15" s="180"/>
      <c r="D15" s="152"/>
      <c r="E15" s="152"/>
      <c r="F15" s="152"/>
      <c r="G15" s="152"/>
      <c r="H15" s="152"/>
    </row>
    <row r="16" spans="1:8" x14ac:dyDescent="0.25">
      <c r="A16" s="209" t="s">
        <v>8</v>
      </c>
      <c r="B16" s="209"/>
      <c r="C16" s="36"/>
      <c r="D16" s="10"/>
      <c r="E16" s="10"/>
      <c r="F16" s="10"/>
      <c r="G16" s="10"/>
      <c r="H16" s="10"/>
    </row>
    <row r="17" spans="1:2" s="136" customFormat="1" x14ac:dyDescent="0.25">
      <c r="A17" s="175"/>
      <c r="B17" s="182"/>
    </row>
    <row r="18" spans="1:2" s="136" customFormat="1" ht="33.75" customHeight="1" x14ac:dyDescent="0.25">
      <c r="A18" s="279" t="s">
        <v>466</v>
      </c>
      <c r="B18" s="280"/>
    </row>
    <row r="19" spans="1:2" s="136" customFormat="1" x14ac:dyDescent="0.25">
      <c r="A19" s="175"/>
      <c r="B19" s="138"/>
    </row>
    <row r="20" spans="1:2" s="136" customFormat="1" ht="16.5" thickBot="1" x14ac:dyDescent="0.3">
      <c r="A20" s="175"/>
      <c r="B20" s="69"/>
    </row>
    <row r="21" spans="1:2" s="136" customFormat="1" ht="45.75" thickBot="1" x14ac:dyDescent="0.3">
      <c r="A21" s="183" t="s">
        <v>467</v>
      </c>
      <c r="B21" s="184" t="s">
        <v>520</v>
      </c>
    </row>
    <row r="22" spans="1:2" s="136" customFormat="1" ht="16.5" thickBot="1" x14ac:dyDescent="0.3">
      <c r="A22" s="183" t="s">
        <v>468</v>
      </c>
      <c r="B22" s="184" t="s">
        <v>521</v>
      </c>
    </row>
    <row r="23" spans="1:2" s="136" customFormat="1" ht="16.5" thickBot="1" x14ac:dyDescent="0.3">
      <c r="A23" s="183" t="s">
        <v>469</v>
      </c>
      <c r="B23" s="184" t="s">
        <v>522</v>
      </c>
    </row>
    <row r="24" spans="1:2" s="136" customFormat="1" ht="45.75" thickBot="1" x14ac:dyDescent="0.3">
      <c r="A24" s="183" t="s">
        <v>470</v>
      </c>
      <c r="B24" s="184" t="s">
        <v>523</v>
      </c>
    </row>
    <row r="25" spans="1:2" s="136" customFormat="1" ht="16.5" thickBot="1" x14ac:dyDescent="0.3">
      <c r="A25" s="185" t="s">
        <v>471</v>
      </c>
      <c r="B25" s="184">
        <v>2024</v>
      </c>
    </row>
    <row r="26" spans="1:2" s="136" customFormat="1" ht="16.5" thickBot="1" x14ac:dyDescent="0.3">
      <c r="A26" s="186" t="s">
        <v>472</v>
      </c>
      <c r="B26" s="184" t="s">
        <v>524</v>
      </c>
    </row>
    <row r="27" spans="1:2" s="136" customFormat="1" ht="29.25" thickBot="1" x14ac:dyDescent="0.3">
      <c r="A27" s="187" t="s">
        <v>473</v>
      </c>
      <c r="B27" s="188">
        <v>0.51363000000000003</v>
      </c>
    </row>
    <row r="28" spans="1:2" s="136" customFormat="1" ht="16.5" thickBot="1" x14ac:dyDescent="0.3">
      <c r="A28" s="189" t="s">
        <v>474</v>
      </c>
      <c r="B28" s="188" t="s">
        <v>525</v>
      </c>
    </row>
    <row r="29" spans="1:2" s="136" customFormat="1" ht="29.25" thickBot="1" x14ac:dyDescent="0.3">
      <c r="A29" s="190" t="s">
        <v>475</v>
      </c>
      <c r="B29" s="191">
        <v>0</v>
      </c>
    </row>
    <row r="30" spans="1:2" s="136" customFormat="1" ht="29.25" thickBot="1" x14ac:dyDescent="0.3">
      <c r="A30" s="190" t="s">
        <v>476</v>
      </c>
      <c r="B30" s="188">
        <v>0</v>
      </c>
    </row>
    <row r="31" spans="1:2" s="136" customFormat="1" ht="16.5" thickBot="1" x14ac:dyDescent="0.3">
      <c r="A31" s="189" t="s">
        <v>477</v>
      </c>
      <c r="B31" s="188" t="s">
        <v>274</v>
      </c>
    </row>
    <row r="32" spans="1:2" s="136" customFormat="1" ht="29.25" thickBot="1" x14ac:dyDescent="0.3">
      <c r="A32" s="190" t="s">
        <v>478</v>
      </c>
      <c r="B32" s="188" t="s">
        <v>526</v>
      </c>
    </row>
    <row r="33" spans="1:2" s="136" customFormat="1" ht="30.75" thickBot="1" x14ac:dyDescent="0.3">
      <c r="A33" s="189" t="s">
        <v>479</v>
      </c>
      <c r="B33" s="188">
        <v>0</v>
      </c>
    </row>
    <row r="34" spans="1:2" s="136" customFormat="1" ht="16.5" thickBot="1" x14ac:dyDescent="0.3">
      <c r="A34" s="189" t="s">
        <v>480</v>
      </c>
      <c r="B34" s="188">
        <v>0</v>
      </c>
    </row>
    <row r="35" spans="1:2" s="136" customFormat="1" ht="16.5" thickBot="1" x14ac:dyDescent="0.3">
      <c r="A35" s="189" t="s">
        <v>481</v>
      </c>
      <c r="B35" s="188">
        <v>0</v>
      </c>
    </row>
    <row r="36" spans="1:2" s="136" customFormat="1" ht="16.5" thickBot="1" x14ac:dyDescent="0.3">
      <c r="A36" s="189" t="s">
        <v>482</v>
      </c>
      <c r="B36" s="188">
        <v>0</v>
      </c>
    </row>
    <row r="37" spans="1:2" s="136" customFormat="1" ht="29.25" thickBot="1" x14ac:dyDescent="0.3">
      <c r="A37" s="190" t="s">
        <v>483</v>
      </c>
      <c r="B37" s="188" t="s">
        <v>527</v>
      </c>
    </row>
    <row r="38" spans="1:2" s="136" customFormat="1" ht="30.75" thickBot="1" x14ac:dyDescent="0.3">
      <c r="A38" s="189" t="s">
        <v>479</v>
      </c>
      <c r="B38" s="188">
        <v>0</v>
      </c>
    </row>
    <row r="39" spans="1:2" s="136" customFormat="1" ht="16.5" thickBot="1" x14ac:dyDescent="0.3">
      <c r="A39" s="189" t="s">
        <v>480</v>
      </c>
      <c r="B39" s="188">
        <v>0</v>
      </c>
    </row>
    <row r="40" spans="1:2" s="136" customFormat="1" ht="16.5" thickBot="1" x14ac:dyDescent="0.3">
      <c r="A40" s="189" t="s">
        <v>481</v>
      </c>
      <c r="B40" s="188">
        <v>0</v>
      </c>
    </row>
    <row r="41" spans="1:2" s="136" customFormat="1" ht="16.5" thickBot="1" x14ac:dyDescent="0.3">
      <c r="A41" s="189" t="s">
        <v>482</v>
      </c>
      <c r="B41" s="188">
        <v>0</v>
      </c>
    </row>
    <row r="42" spans="1:2" s="136" customFormat="1" ht="29.25" thickBot="1" x14ac:dyDescent="0.3">
      <c r="A42" s="190" t="s">
        <v>484</v>
      </c>
      <c r="B42" s="188" t="s">
        <v>527</v>
      </c>
    </row>
    <row r="43" spans="1:2" s="136" customFormat="1" ht="30.75" thickBot="1" x14ac:dyDescent="0.3">
      <c r="A43" s="189" t="s">
        <v>479</v>
      </c>
      <c r="B43" s="188">
        <v>0</v>
      </c>
    </row>
    <row r="44" spans="1:2" s="136" customFormat="1" ht="16.5" thickBot="1" x14ac:dyDescent="0.3">
      <c r="A44" s="189" t="s">
        <v>480</v>
      </c>
      <c r="B44" s="188">
        <v>0</v>
      </c>
    </row>
    <row r="45" spans="1:2" s="136" customFormat="1" ht="16.5" thickBot="1" x14ac:dyDescent="0.3">
      <c r="A45" s="189" t="s">
        <v>481</v>
      </c>
      <c r="B45" s="188">
        <v>0</v>
      </c>
    </row>
    <row r="46" spans="1:2" s="136" customFormat="1" ht="16.5" thickBot="1" x14ac:dyDescent="0.3">
      <c r="A46" s="189" t="s">
        <v>482</v>
      </c>
      <c r="B46" s="188">
        <v>0</v>
      </c>
    </row>
    <row r="47" spans="1:2" s="136" customFormat="1" ht="29.25" thickBot="1" x14ac:dyDescent="0.3">
      <c r="A47" s="192" t="s">
        <v>485</v>
      </c>
      <c r="B47" s="188">
        <v>0</v>
      </c>
    </row>
    <row r="48" spans="1:2" s="136" customFormat="1" ht="16.5" thickBot="1" x14ac:dyDescent="0.3">
      <c r="A48" s="193" t="s">
        <v>477</v>
      </c>
      <c r="B48" s="188" t="s">
        <v>274</v>
      </c>
    </row>
    <row r="49" spans="1:2" s="136" customFormat="1" ht="16.5" thickBot="1" x14ac:dyDescent="0.3">
      <c r="A49" s="193" t="s">
        <v>486</v>
      </c>
      <c r="B49" s="188">
        <v>0</v>
      </c>
    </row>
    <row r="50" spans="1:2" s="136" customFormat="1" ht="16.5" thickBot="1" x14ac:dyDescent="0.3">
      <c r="A50" s="193" t="s">
        <v>487</v>
      </c>
      <c r="B50" s="188">
        <v>0</v>
      </c>
    </row>
    <row r="51" spans="1:2" s="136" customFormat="1" ht="16.5" thickBot="1" x14ac:dyDescent="0.3">
      <c r="A51" s="193" t="s">
        <v>488</v>
      </c>
      <c r="B51" s="188">
        <v>0</v>
      </c>
    </row>
    <row r="52" spans="1:2" s="136" customFormat="1" ht="16.5" thickBot="1" x14ac:dyDescent="0.3">
      <c r="A52" s="190" t="s">
        <v>489</v>
      </c>
      <c r="B52" s="188" t="s">
        <v>528</v>
      </c>
    </row>
    <row r="53" spans="1:2" s="136" customFormat="1" ht="16.5" thickBot="1" x14ac:dyDescent="0.3">
      <c r="A53" s="189" t="s">
        <v>490</v>
      </c>
      <c r="B53" s="188">
        <v>0</v>
      </c>
    </row>
    <row r="54" spans="1:2" s="136" customFormat="1" ht="16.5" thickBot="1" x14ac:dyDescent="0.3">
      <c r="A54" s="189" t="s">
        <v>480</v>
      </c>
      <c r="B54" s="188">
        <v>0</v>
      </c>
    </row>
    <row r="55" spans="1:2" s="136" customFormat="1" ht="16.5" thickBot="1" x14ac:dyDescent="0.3">
      <c r="A55" s="189" t="s">
        <v>491</v>
      </c>
      <c r="B55" s="188">
        <v>0</v>
      </c>
    </row>
    <row r="56" spans="1:2" s="136" customFormat="1" ht="16.5" thickBot="1" x14ac:dyDescent="0.3">
      <c r="A56" s="189" t="s">
        <v>492</v>
      </c>
      <c r="B56" s="188">
        <v>0</v>
      </c>
    </row>
    <row r="57" spans="1:2" s="136" customFormat="1" ht="16.5" thickBot="1" x14ac:dyDescent="0.3">
      <c r="A57" s="190" t="s">
        <v>489</v>
      </c>
      <c r="B57" s="188" t="s">
        <v>528</v>
      </c>
    </row>
    <row r="58" spans="1:2" s="136" customFormat="1" ht="16.5" thickBot="1" x14ac:dyDescent="0.3">
      <c r="A58" s="189" t="s">
        <v>490</v>
      </c>
      <c r="B58" s="188">
        <v>0</v>
      </c>
    </row>
    <row r="59" spans="1:2" s="136" customFormat="1" ht="16.5" thickBot="1" x14ac:dyDescent="0.3">
      <c r="A59" s="189" t="s">
        <v>480</v>
      </c>
      <c r="B59" s="188">
        <v>0</v>
      </c>
    </row>
    <row r="60" spans="1:2" s="136" customFormat="1" ht="16.5" thickBot="1" x14ac:dyDescent="0.3">
      <c r="A60" s="189" t="s">
        <v>491</v>
      </c>
      <c r="B60" s="188">
        <v>0</v>
      </c>
    </row>
    <row r="61" spans="1:2" s="136" customFormat="1" ht="16.5" thickBot="1" x14ac:dyDescent="0.3">
      <c r="A61" s="189" t="s">
        <v>492</v>
      </c>
      <c r="B61" s="188">
        <v>0</v>
      </c>
    </row>
    <row r="62" spans="1:2" s="136" customFormat="1" ht="16.5" thickBot="1" x14ac:dyDescent="0.3">
      <c r="A62" s="185" t="s">
        <v>493</v>
      </c>
      <c r="B62" s="194">
        <v>0</v>
      </c>
    </row>
    <row r="63" spans="1:2" s="136" customFormat="1" ht="16.5" thickBot="1" x14ac:dyDescent="0.3">
      <c r="A63" s="185" t="s">
        <v>494</v>
      </c>
      <c r="B63" s="188">
        <v>0</v>
      </c>
    </row>
    <row r="64" spans="1:2" s="136" customFormat="1" ht="16.5" thickBot="1" x14ac:dyDescent="0.3">
      <c r="A64" s="185" t="s">
        <v>495</v>
      </c>
      <c r="B64" s="188">
        <v>0</v>
      </c>
    </row>
    <row r="65" spans="1:2" s="136" customFormat="1" ht="16.5" thickBot="1" x14ac:dyDescent="0.3">
      <c r="A65" s="186" t="s">
        <v>496</v>
      </c>
      <c r="B65" s="188">
        <v>0</v>
      </c>
    </row>
    <row r="66" spans="1:2" s="136" customFormat="1" x14ac:dyDescent="0.25">
      <c r="A66" s="192" t="s">
        <v>497</v>
      </c>
      <c r="B66" s="195" t="s">
        <v>274</v>
      </c>
    </row>
    <row r="67" spans="1:2" s="136" customFormat="1" x14ac:dyDescent="0.25">
      <c r="A67" s="196" t="s">
        <v>498</v>
      </c>
      <c r="B67" s="197" t="s">
        <v>529</v>
      </c>
    </row>
    <row r="68" spans="1:2" s="136" customFormat="1" x14ac:dyDescent="0.25">
      <c r="A68" s="196" t="s">
        <v>499</v>
      </c>
      <c r="B68" s="197" t="s">
        <v>274</v>
      </c>
    </row>
    <row r="69" spans="1:2" s="136" customFormat="1" x14ac:dyDescent="0.25">
      <c r="A69" s="196" t="s">
        <v>500</v>
      </c>
      <c r="B69" s="197" t="s">
        <v>274</v>
      </c>
    </row>
    <row r="70" spans="1:2" s="136" customFormat="1" x14ac:dyDescent="0.25">
      <c r="A70" s="196" t="s">
        <v>501</v>
      </c>
      <c r="B70" s="197" t="s">
        <v>274</v>
      </c>
    </row>
    <row r="71" spans="1:2" s="136" customFormat="1" x14ac:dyDescent="0.25">
      <c r="A71" s="196" t="s">
        <v>502</v>
      </c>
      <c r="B71" s="197" t="s">
        <v>274</v>
      </c>
    </row>
    <row r="72" spans="1:2" s="136" customFormat="1" ht="16.5" thickBot="1" x14ac:dyDescent="0.3">
      <c r="A72" s="198" t="s">
        <v>503</v>
      </c>
      <c r="B72" s="197" t="s">
        <v>274</v>
      </c>
    </row>
    <row r="73" spans="1:2" s="136" customFormat="1" ht="30.75" thickBot="1" x14ac:dyDescent="0.3">
      <c r="A73" s="193" t="s">
        <v>504</v>
      </c>
      <c r="B73" s="184" t="s">
        <v>530</v>
      </c>
    </row>
    <row r="74" spans="1:2" s="136" customFormat="1" ht="29.25" thickBot="1" x14ac:dyDescent="0.3">
      <c r="A74" s="185" t="s">
        <v>505</v>
      </c>
      <c r="B74" s="199">
        <v>0</v>
      </c>
    </row>
    <row r="75" spans="1:2" s="136" customFormat="1" ht="16.5" thickBot="1" x14ac:dyDescent="0.3">
      <c r="A75" s="193" t="s">
        <v>477</v>
      </c>
      <c r="B75" s="184" t="s">
        <v>274</v>
      </c>
    </row>
    <row r="76" spans="1:2" s="136" customFormat="1" ht="16.5" thickBot="1" x14ac:dyDescent="0.3">
      <c r="A76" s="193" t="s">
        <v>506</v>
      </c>
      <c r="B76" s="199">
        <v>0</v>
      </c>
    </row>
    <row r="77" spans="1:2" s="136" customFormat="1" ht="16.5" thickBot="1" x14ac:dyDescent="0.3">
      <c r="A77" s="193" t="s">
        <v>507</v>
      </c>
      <c r="B77" s="199">
        <v>0</v>
      </c>
    </row>
    <row r="78" spans="1:2" s="136" customFormat="1" ht="16.5" thickBot="1" x14ac:dyDescent="0.3">
      <c r="A78" s="200" t="s">
        <v>508</v>
      </c>
      <c r="B78" s="184" t="s">
        <v>274</v>
      </c>
    </row>
    <row r="79" spans="1:2" s="136" customFormat="1" ht="16.5" thickBot="1" x14ac:dyDescent="0.3">
      <c r="A79" s="185" t="s">
        <v>509</v>
      </c>
      <c r="B79" s="184" t="s">
        <v>274</v>
      </c>
    </row>
    <row r="80" spans="1:2" s="136" customFormat="1" ht="16.5" thickBot="1" x14ac:dyDescent="0.3">
      <c r="A80" s="196" t="s">
        <v>510</v>
      </c>
      <c r="B80" s="184" t="s">
        <v>274</v>
      </c>
    </row>
    <row r="81" spans="1:2" s="136" customFormat="1" ht="16.5" thickBot="1" x14ac:dyDescent="0.3">
      <c r="A81" s="196" t="s">
        <v>511</v>
      </c>
      <c r="B81" s="184" t="s">
        <v>274</v>
      </c>
    </row>
    <row r="82" spans="1:2" s="136" customFormat="1" ht="16.5" thickBot="1" x14ac:dyDescent="0.3">
      <c r="A82" s="196" t="s">
        <v>512</v>
      </c>
      <c r="B82" s="184" t="s">
        <v>274</v>
      </c>
    </row>
    <row r="83" spans="1:2" s="136" customFormat="1" ht="29.25" thickBot="1" x14ac:dyDescent="0.3">
      <c r="A83" s="201" t="s">
        <v>513</v>
      </c>
      <c r="B83" s="184" t="s">
        <v>531</v>
      </c>
    </row>
    <row r="84" spans="1:2" s="136" customFormat="1" ht="28.5" x14ac:dyDescent="0.25">
      <c r="A84" s="192" t="s">
        <v>514</v>
      </c>
      <c r="B84" s="195" t="s">
        <v>274</v>
      </c>
    </row>
    <row r="85" spans="1:2" s="136" customFormat="1" x14ac:dyDescent="0.25">
      <c r="A85" s="196" t="s">
        <v>515</v>
      </c>
      <c r="B85" s="197" t="s">
        <v>274</v>
      </c>
    </row>
    <row r="86" spans="1:2" s="136" customFormat="1" x14ac:dyDescent="0.25">
      <c r="A86" s="196" t="s">
        <v>516</v>
      </c>
      <c r="B86" s="197" t="s">
        <v>274</v>
      </c>
    </row>
    <row r="87" spans="1:2" s="136" customFormat="1" x14ac:dyDescent="0.25">
      <c r="A87" s="196" t="s">
        <v>517</v>
      </c>
      <c r="B87" s="197" t="s">
        <v>274</v>
      </c>
    </row>
    <row r="88" spans="1:2" s="136" customFormat="1" x14ac:dyDescent="0.25">
      <c r="A88" s="196" t="s">
        <v>518</v>
      </c>
      <c r="B88" s="197" t="s">
        <v>274</v>
      </c>
    </row>
    <row r="89" spans="1:2" s="136" customFormat="1" ht="16.5" thickBot="1" x14ac:dyDescent="0.3">
      <c r="A89" s="202" t="s">
        <v>519</v>
      </c>
      <c r="B89" s="203" t="s">
        <v>532</v>
      </c>
    </row>
    <row r="92" spans="1:2" s="136" customFormat="1" x14ac:dyDescent="0.25">
      <c r="A92" s="204"/>
      <c r="B92" s="205" t="s">
        <v>274</v>
      </c>
    </row>
    <row r="93" spans="1:2" s="136" customFormat="1" x14ac:dyDescent="0.25">
      <c r="A93" s="175"/>
      <c r="B93" s="206" t="s">
        <v>274</v>
      </c>
    </row>
    <row r="94" spans="1:2" s="136" customFormat="1" x14ac:dyDescent="0.25">
      <c r="A94" s="175"/>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F4" zoomScale="60" zoomScaleNormal="60" workbookViewId="0">
      <selection activeCell="Q28" sqref="Q28"/>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201_ г. №___</v>
      </c>
    </row>
    <row r="4" spans="1:19" s="2"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2" customFormat="1" ht="15.75" x14ac:dyDescent="0.2">
      <c r="A5" s="5"/>
    </row>
    <row r="6" spans="1:19" s="2" customFormat="1" ht="18.75" x14ac:dyDescent="0.2">
      <c r="A6" s="213" t="s">
        <v>4</v>
      </c>
      <c r="B6" s="213"/>
      <c r="C6" s="213"/>
      <c r="D6" s="213"/>
      <c r="E6" s="213"/>
      <c r="F6" s="213"/>
      <c r="G6" s="213"/>
      <c r="H6" s="213"/>
      <c r="I6" s="213"/>
      <c r="J6" s="213"/>
      <c r="K6" s="213"/>
      <c r="L6" s="213"/>
      <c r="M6" s="213"/>
      <c r="N6" s="213"/>
      <c r="O6" s="213"/>
      <c r="P6" s="213"/>
      <c r="Q6" s="213"/>
      <c r="R6" s="213"/>
      <c r="S6" s="213"/>
    </row>
    <row r="7" spans="1:19" s="2" customFormat="1" ht="18.75" x14ac:dyDescent="0.2">
      <c r="A7" s="213"/>
      <c r="B7" s="213"/>
      <c r="C7" s="213"/>
      <c r="D7" s="213"/>
      <c r="E7" s="213"/>
      <c r="F7" s="213"/>
      <c r="G7" s="213"/>
      <c r="H7" s="213"/>
      <c r="I7" s="213"/>
      <c r="J7" s="213"/>
      <c r="K7" s="213"/>
      <c r="L7" s="213"/>
      <c r="M7" s="213"/>
      <c r="N7" s="213"/>
      <c r="O7" s="213"/>
      <c r="P7" s="213"/>
      <c r="Q7" s="213"/>
      <c r="R7" s="213"/>
      <c r="S7" s="213"/>
    </row>
    <row r="8" spans="1:19" s="2" customFormat="1" ht="15.75" x14ac:dyDescent="0.2">
      <c r="A8" s="214" t="s">
        <v>5</v>
      </c>
      <c r="B8" s="214"/>
      <c r="C8" s="214"/>
      <c r="D8" s="214"/>
      <c r="E8" s="214"/>
      <c r="F8" s="214"/>
      <c r="G8" s="214"/>
      <c r="H8" s="214"/>
      <c r="I8" s="214"/>
      <c r="J8" s="214"/>
      <c r="K8" s="214"/>
      <c r="L8" s="214"/>
      <c r="M8" s="214"/>
      <c r="N8" s="214"/>
      <c r="O8" s="214"/>
      <c r="P8" s="214"/>
      <c r="Q8" s="214"/>
      <c r="R8" s="214"/>
      <c r="S8" s="214"/>
    </row>
    <row r="9" spans="1:19" s="2" customFormat="1" ht="15.75" x14ac:dyDescent="0.2">
      <c r="A9" s="209" t="s">
        <v>6</v>
      </c>
      <c r="B9" s="209"/>
      <c r="C9" s="209"/>
      <c r="D9" s="209"/>
      <c r="E9" s="209"/>
      <c r="F9" s="209"/>
      <c r="G9" s="209"/>
      <c r="H9" s="209"/>
      <c r="I9" s="209"/>
      <c r="J9" s="209"/>
      <c r="K9" s="209"/>
      <c r="L9" s="209"/>
      <c r="M9" s="209"/>
      <c r="N9" s="209"/>
      <c r="O9" s="209"/>
      <c r="P9" s="209"/>
      <c r="Q9" s="209"/>
      <c r="R9" s="209"/>
      <c r="S9" s="209"/>
    </row>
    <row r="10" spans="1:19" s="2"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2" customFormat="1" ht="15.75" x14ac:dyDescent="0.2">
      <c r="A11" s="214" t="str">
        <f>'1. паспорт местоположение'!$A$12</f>
        <v>O_П2_10</v>
      </c>
      <c r="B11" s="214"/>
      <c r="C11" s="214"/>
      <c r="D11" s="214"/>
      <c r="E11" s="214"/>
      <c r="F11" s="214"/>
      <c r="G11" s="214"/>
      <c r="H11" s="214"/>
      <c r="I11" s="214"/>
      <c r="J11" s="214"/>
      <c r="K11" s="214"/>
      <c r="L11" s="214"/>
      <c r="M11" s="214"/>
      <c r="N11" s="214"/>
      <c r="O11" s="214"/>
      <c r="P11" s="214"/>
      <c r="Q11" s="214"/>
      <c r="R11" s="214"/>
      <c r="S11" s="214"/>
    </row>
    <row r="12" spans="1:19" s="2"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2"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2" customFormat="1" ht="15.75" x14ac:dyDescent="0.2">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4" s="214"/>
      <c r="C14" s="214"/>
      <c r="D14" s="214"/>
      <c r="E14" s="214"/>
      <c r="F14" s="214"/>
      <c r="G14" s="214"/>
      <c r="H14" s="214"/>
      <c r="I14" s="214"/>
      <c r="J14" s="214"/>
      <c r="K14" s="214"/>
      <c r="L14" s="214"/>
      <c r="M14" s="214"/>
      <c r="N14" s="214"/>
      <c r="O14" s="214"/>
      <c r="P14" s="214"/>
      <c r="Q14" s="214"/>
      <c r="R14" s="214"/>
      <c r="S14" s="214"/>
    </row>
    <row r="15" spans="1:19" s="12"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2"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2"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2"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2"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2" customFormat="1" ht="180.75" customHeight="1" x14ac:dyDescent="0.2">
      <c r="A20" s="216"/>
      <c r="B20" s="216"/>
      <c r="C20" s="220"/>
      <c r="D20" s="216"/>
      <c r="E20" s="216"/>
      <c r="F20" s="216"/>
      <c r="G20" s="216"/>
      <c r="H20" s="216"/>
      <c r="I20" s="216"/>
      <c r="J20" s="216"/>
      <c r="K20" s="216"/>
      <c r="L20" s="216"/>
      <c r="M20" s="216"/>
      <c r="N20" s="216"/>
      <c r="O20" s="216"/>
      <c r="P20" s="216"/>
      <c r="Q20" s="26" t="s">
        <v>81</v>
      </c>
      <c r="R20" s="27" t="s">
        <v>82</v>
      </c>
      <c r="S20" s="217"/>
    </row>
    <row r="21" spans="1:19"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19" s="12" customFormat="1" ht="58.5" customHeight="1" x14ac:dyDescent="0.2">
      <c r="A22" s="26">
        <v>1</v>
      </c>
      <c r="B22" s="16" t="s">
        <v>83</v>
      </c>
      <c r="C22" s="16" t="s">
        <v>83</v>
      </c>
      <c r="D22" s="16" t="s">
        <v>83</v>
      </c>
      <c r="E22" s="16" t="s">
        <v>83</v>
      </c>
      <c r="F22" s="16" t="s">
        <v>83</v>
      </c>
      <c r="G22" s="16" t="s">
        <v>83</v>
      </c>
      <c r="H22" s="16" t="s">
        <v>83</v>
      </c>
      <c r="I22" s="16" t="s">
        <v>83</v>
      </c>
      <c r="J22" s="16" t="s">
        <v>83</v>
      </c>
      <c r="K22" s="16" t="s">
        <v>83</v>
      </c>
      <c r="L22" s="16" t="s">
        <v>83</v>
      </c>
      <c r="M22" s="16" t="s">
        <v>83</v>
      </c>
      <c r="N22" s="16" t="s">
        <v>83</v>
      </c>
      <c r="O22" s="16" t="s">
        <v>83</v>
      </c>
      <c r="P22" s="16" t="s">
        <v>83</v>
      </c>
      <c r="Q22" s="16" t="s">
        <v>550</v>
      </c>
      <c r="R22" s="16" t="s">
        <v>83</v>
      </c>
      <c r="S22" s="16" t="s">
        <v>83</v>
      </c>
    </row>
    <row r="23" spans="1:19" ht="20.25" customHeight="1" x14ac:dyDescent="0.25">
      <c r="A23" s="29"/>
      <c r="B23" s="26" t="s">
        <v>84</v>
      </c>
      <c r="C23" s="26" t="s">
        <v>85</v>
      </c>
      <c r="D23" s="26" t="s">
        <v>85</v>
      </c>
      <c r="E23" s="29" t="s">
        <v>85</v>
      </c>
      <c r="F23" s="29" t="s">
        <v>85</v>
      </c>
      <c r="G23" s="29" t="s">
        <v>85</v>
      </c>
      <c r="H23" s="29" t="s">
        <v>83</v>
      </c>
      <c r="I23" s="29" t="s">
        <v>83</v>
      </c>
      <c r="J23" s="29" t="s">
        <v>83</v>
      </c>
      <c r="K23" s="29" t="s">
        <v>85</v>
      </c>
      <c r="L23" s="29" t="s">
        <v>85</v>
      </c>
      <c r="M23" s="29" t="s">
        <v>83</v>
      </c>
      <c r="N23" s="29" t="s">
        <v>83</v>
      </c>
      <c r="O23" s="29" t="s">
        <v>83</v>
      </c>
      <c r="P23" s="29" t="s">
        <v>83</v>
      </c>
      <c r="Q23" s="29" t="s">
        <v>85</v>
      </c>
      <c r="R23" s="30" t="s">
        <v>85</v>
      </c>
      <c r="S23" s="29"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15" zoomScale="85" zoomScaleNormal="85" workbookViewId="0">
      <selection activeCell="L21" sqref="L21:M22"/>
    </sheetView>
  </sheetViews>
  <sheetFormatPr defaultColWidth="10.7109375" defaultRowHeight="15.75" x14ac:dyDescent="0.25"/>
  <cols>
    <col min="1" max="1" width="9.42578125" style="31" customWidth="1"/>
    <col min="2" max="3" width="20.7109375" style="31" customWidth="1"/>
    <col min="4" max="4" width="16.140625" style="31" customWidth="1"/>
    <col min="5" max="15" width="11.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16384" width="10.7109375" style="31"/>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201_ г. №___</v>
      </c>
    </row>
    <row r="5" spans="1:20" s="2" customFormat="1" ht="18.75" customHeight="1" x14ac:dyDescent="0.3">
      <c r="A5" s="1"/>
      <c r="T5" s="4"/>
    </row>
    <row r="6" spans="1:20" s="2"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2" customFormat="1" x14ac:dyDescent="0.2">
      <c r="A7" s="5"/>
    </row>
    <row r="8" spans="1:20" s="2"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2"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2"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2"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2"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2" customFormat="1" ht="18.75" customHeight="1" x14ac:dyDescent="0.2">
      <c r="A13" s="214" t="str">
        <f>'1. паспорт местоположение'!$A$12</f>
        <v>O_П2_10</v>
      </c>
      <c r="B13" s="214"/>
      <c r="C13" s="214"/>
      <c r="D13" s="214"/>
      <c r="E13" s="214"/>
      <c r="F13" s="214"/>
      <c r="G13" s="214"/>
      <c r="H13" s="214"/>
      <c r="I13" s="214"/>
      <c r="J13" s="214"/>
      <c r="K13" s="214"/>
      <c r="L13" s="214"/>
      <c r="M13" s="214"/>
      <c r="N13" s="214"/>
      <c r="O13" s="214"/>
      <c r="P13" s="214"/>
      <c r="Q13" s="214"/>
      <c r="R13" s="214"/>
      <c r="S13" s="214"/>
      <c r="T13" s="214"/>
    </row>
    <row r="14" spans="1:20" s="2"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2"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2" customFormat="1" ht="45" customHeight="1" x14ac:dyDescent="0.2">
      <c r="A16"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6" s="208"/>
      <c r="C16" s="208"/>
      <c r="D16" s="208"/>
      <c r="E16" s="208"/>
      <c r="F16" s="208"/>
      <c r="G16" s="208"/>
      <c r="H16" s="208"/>
      <c r="I16" s="208"/>
      <c r="J16" s="208"/>
      <c r="K16" s="208"/>
      <c r="L16" s="208"/>
      <c r="M16" s="208"/>
      <c r="N16" s="208"/>
      <c r="O16" s="208"/>
      <c r="P16" s="208"/>
      <c r="Q16" s="208"/>
      <c r="R16" s="208"/>
      <c r="S16" s="208"/>
      <c r="T16" s="208"/>
    </row>
    <row r="17" spans="1:20" s="12"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2"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2"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2"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3" t="s">
        <v>98</v>
      </c>
      <c r="R22" s="33" t="s">
        <v>99</v>
      </c>
      <c r="S22" s="33" t="s">
        <v>100</v>
      </c>
      <c r="T22" s="33" t="s">
        <v>101</v>
      </c>
    </row>
    <row r="23" spans="1:20" ht="51.75" customHeight="1" x14ac:dyDescent="0.25">
      <c r="A23" s="223"/>
      <c r="B23" s="33" t="s">
        <v>102</v>
      </c>
      <c r="C23" s="33" t="s">
        <v>103</v>
      </c>
      <c r="D23" s="224"/>
      <c r="E23" s="33" t="s">
        <v>102</v>
      </c>
      <c r="F23" s="33" t="s">
        <v>103</v>
      </c>
      <c r="G23" s="33" t="s">
        <v>102</v>
      </c>
      <c r="H23" s="33" t="s">
        <v>103</v>
      </c>
      <c r="I23" s="33" t="s">
        <v>102</v>
      </c>
      <c r="J23" s="33" t="s">
        <v>103</v>
      </c>
      <c r="K23" s="33" t="s">
        <v>102</v>
      </c>
      <c r="L23" s="33" t="s">
        <v>102</v>
      </c>
      <c r="M23" s="33" t="s">
        <v>103</v>
      </c>
      <c r="N23" s="33" t="s">
        <v>102</v>
      </c>
      <c r="O23" s="33" t="s">
        <v>103</v>
      </c>
      <c r="P23" s="33" t="s">
        <v>102</v>
      </c>
      <c r="Q23" s="33" t="s">
        <v>102</v>
      </c>
      <c r="R23" s="33" t="s">
        <v>102</v>
      </c>
      <c r="S23" s="33" t="s">
        <v>102</v>
      </c>
      <c r="T23" s="33" t="s">
        <v>102</v>
      </c>
    </row>
    <row r="24" spans="1:20"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20" s="32" customFormat="1" ht="47.25" x14ac:dyDescent="0.25">
      <c r="A25" s="16"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row>
    <row r="26" spans="1:20" s="35" customFormat="1" x14ac:dyDescent="0.25">
      <c r="B26" s="31" t="s">
        <v>105</v>
      </c>
      <c r="C26" s="31"/>
      <c r="D26" s="31"/>
      <c r="E26" s="31"/>
      <c r="F26" s="31"/>
      <c r="G26" s="31"/>
      <c r="H26" s="31"/>
      <c r="I26" s="31"/>
      <c r="J26" s="31"/>
      <c r="K26" s="31"/>
      <c r="L26" s="31"/>
      <c r="M26" s="31"/>
      <c r="N26" s="31"/>
      <c r="O26" s="31"/>
      <c r="P26" s="31"/>
      <c r="Q26" s="31"/>
      <c r="R26" s="31"/>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6" t="s">
        <v>107</v>
      </c>
      <c r="C29" s="36"/>
      <c r="D29" s="36"/>
      <c r="E29" s="36"/>
      <c r="H29" s="36"/>
      <c r="I29" s="36"/>
      <c r="J29" s="36"/>
      <c r="K29" s="36"/>
      <c r="L29" s="36"/>
      <c r="M29" s="36"/>
      <c r="N29" s="36"/>
      <c r="O29" s="36"/>
      <c r="P29" s="36"/>
      <c r="Q29" s="36"/>
      <c r="R29" s="36"/>
      <c r="S29" s="37"/>
      <c r="T29" s="37"/>
    </row>
    <row r="30" spans="1:20" x14ac:dyDescent="0.25">
      <c r="B30" s="36" t="s">
        <v>108</v>
      </c>
      <c r="C30" s="36"/>
      <c r="D30" s="36"/>
      <c r="E30" s="36"/>
      <c r="H30" s="36"/>
      <c r="I30" s="36"/>
      <c r="J30" s="36"/>
      <c r="K30" s="36"/>
      <c r="L30" s="36"/>
      <c r="M30" s="36"/>
      <c r="N30" s="36"/>
      <c r="O30" s="36"/>
      <c r="P30" s="36"/>
      <c r="Q30" s="36"/>
      <c r="R30" s="36"/>
    </row>
    <row r="31" spans="1:20" x14ac:dyDescent="0.25">
      <c r="B31" s="36" t="s">
        <v>109</v>
      </c>
      <c r="C31" s="36"/>
      <c r="D31" s="36"/>
      <c r="E31" s="36"/>
      <c r="H31" s="36"/>
      <c r="I31" s="36"/>
      <c r="J31" s="36"/>
      <c r="K31" s="36"/>
      <c r="L31" s="36"/>
      <c r="M31" s="36"/>
      <c r="N31" s="36"/>
      <c r="O31" s="36"/>
      <c r="P31" s="36"/>
      <c r="Q31" s="36"/>
      <c r="R31" s="36"/>
    </row>
    <row r="32" spans="1:20" x14ac:dyDescent="0.25">
      <c r="B32" s="36" t="s">
        <v>110</v>
      </c>
      <c r="C32" s="36"/>
      <c r="D32" s="36"/>
      <c r="E32" s="36"/>
      <c r="H32" s="36"/>
      <c r="I32" s="36"/>
      <c r="J32" s="36"/>
      <c r="K32" s="36"/>
      <c r="L32" s="36"/>
      <c r="M32" s="36"/>
      <c r="N32" s="36"/>
      <c r="O32" s="36"/>
      <c r="P32" s="36"/>
      <c r="Q32" s="36"/>
      <c r="R32" s="36"/>
      <c r="S32" s="36"/>
      <c r="T32" s="36"/>
    </row>
    <row r="33" spans="2:20" x14ac:dyDescent="0.25">
      <c r="B33" s="36" t="s">
        <v>111</v>
      </c>
      <c r="C33" s="36"/>
      <c r="D33" s="36"/>
      <c r="E33" s="36"/>
      <c r="H33" s="36"/>
      <c r="I33" s="36"/>
      <c r="J33" s="36"/>
      <c r="K33" s="36"/>
      <c r="L33" s="36"/>
      <c r="M33" s="36"/>
      <c r="N33" s="36"/>
      <c r="O33" s="36"/>
      <c r="P33" s="36"/>
      <c r="Q33" s="36"/>
      <c r="R33" s="36"/>
      <c r="S33" s="36"/>
      <c r="T33" s="36"/>
    </row>
    <row r="34" spans="2:20" x14ac:dyDescent="0.25">
      <c r="B34" s="36" t="s">
        <v>112</v>
      </c>
      <c r="C34" s="36"/>
      <c r="D34" s="36"/>
      <c r="E34" s="36"/>
      <c r="H34" s="36"/>
      <c r="I34" s="36"/>
      <c r="J34" s="36"/>
      <c r="K34" s="36"/>
      <c r="L34" s="36"/>
      <c r="M34" s="36"/>
      <c r="N34" s="36"/>
      <c r="O34" s="36"/>
      <c r="P34" s="36"/>
      <c r="Q34" s="36"/>
      <c r="R34" s="36"/>
      <c r="S34" s="36"/>
      <c r="T34" s="36"/>
    </row>
    <row r="35" spans="2:20" x14ac:dyDescent="0.25">
      <c r="B35" s="36" t="s">
        <v>113</v>
      </c>
      <c r="C35" s="36"/>
      <c r="D35" s="36"/>
      <c r="E35" s="36"/>
      <c r="H35" s="36"/>
      <c r="I35" s="36"/>
      <c r="J35" s="36"/>
      <c r="K35" s="36"/>
      <c r="L35" s="36"/>
      <c r="M35" s="36"/>
      <c r="N35" s="36"/>
      <c r="O35" s="36"/>
      <c r="P35" s="36"/>
      <c r="Q35" s="36"/>
      <c r="R35" s="36"/>
      <c r="S35" s="36"/>
      <c r="T35" s="36"/>
    </row>
    <row r="36" spans="2:20" x14ac:dyDescent="0.25">
      <c r="B36" s="36" t="s">
        <v>114</v>
      </c>
      <c r="C36" s="36"/>
      <c r="D36" s="36"/>
      <c r="E36" s="36"/>
      <c r="H36" s="36"/>
      <c r="I36" s="36"/>
      <c r="J36" s="36"/>
      <c r="K36" s="36"/>
      <c r="L36" s="36"/>
      <c r="M36" s="36"/>
      <c r="N36" s="36"/>
      <c r="O36" s="36"/>
      <c r="P36" s="36"/>
      <c r="Q36" s="36"/>
      <c r="R36" s="36"/>
      <c r="S36" s="36"/>
      <c r="T36" s="36"/>
    </row>
    <row r="37" spans="2:20" x14ac:dyDescent="0.25">
      <c r="B37" s="36" t="s">
        <v>115</v>
      </c>
      <c r="C37" s="36"/>
      <c r="D37" s="36"/>
      <c r="E37" s="36"/>
      <c r="H37" s="36"/>
      <c r="I37" s="36"/>
      <c r="J37" s="36"/>
      <c r="K37" s="36"/>
      <c r="L37" s="36"/>
      <c r="M37" s="36"/>
      <c r="N37" s="36"/>
      <c r="O37" s="36"/>
      <c r="P37" s="36"/>
      <c r="Q37" s="36"/>
      <c r="R37" s="36"/>
      <c r="S37" s="36"/>
      <c r="T37" s="36"/>
    </row>
    <row r="38" spans="2:20" x14ac:dyDescent="0.25">
      <c r="B38" s="36" t="s">
        <v>116</v>
      </c>
      <c r="C38" s="36"/>
      <c r="D38" s="36"/>
      <c r="E38" s="36"/>
      <c r="H38" s="36"/>
      <c r="I38" s="36"/>
      <c r="J38" s="36"/>
      <c r="K38" s="36"/>
      <c r="L38" s="36"/>
      <c r="M38" s="36"/>
      <c r="N38" s="36"/>
      <c r="O38" s="36"/>
      <c r="P38" s="36"/>
      <c r="Q38" s="36"/>
      <c r="R38" s="36"/>
      <c r="S38" s="36"/>
      <c r="T38" s="36"/>
    </row>
    <row r="39" spans="2:20" x14ac:dyDescent="0.25">
      <c r="Q39" s="36"/>
      <c r="R39" s="36"/>
      <c r="S39" s="36"/>
      <c r="T39" s="36"/>
    </row>
    <row r="40" spans="2:20" x14ac:dyDescent="0.25">
      <c r="Q40" s="36"/>
      <c r="R40" s="36"/>
      <c r="S40" s="36"/>
      <c r="T40" s="36"/>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A15" sqref="A15:AA15"/>
    </sheetView>
  </sheetViews>
  <sheetFormatPr defaultColWidth="10.7109375" defaultRowHeight="15.75" x14ac:dyDescent="0.25"/>
  <cols>
    <col min="1" max="1" width="10.7109375" style="31"/>
    <col min="2" max="3" width="23.7109375" style="31" customWidth="1"/>
    <col min="4" max="9" width="13.42578125" style="31" customWidth="1"/>
    <col min="10" max="10" width="20.140625" style="31" customWidth="1"/>
    <col min="11" max="18" width="13.7109375" style="31" customWidth="1"/>
    <col min="19" max="19" width="18.28515625" style="31" customWidth="1"/>
    <col min="20" max="20" width="22.42578125" style="31" customWidth="1"/>
    <col min="21" max="21" width="30.7109375" style="31" customWidth="1"/>
    <col min="22" max="23" width="12.85546875" style="31" customWidth="1"/>
    <col min="24" max="24" width="24.42578125" style="31" customWidth="1"/>
    <col min="25" max="25" width="15.28515625" style="31" customWidth="1"/>
    <col min="26" max="26" width="18.42578125" style="31" customWidth="1"/>
    <col min="27" max="27" width="19.140625" style="31" customWidth="1"/>
    <col min="28" max="16384" width="10.7109375" style="31"/>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201_ г. №___</v>
      </c>
    </row>
    <row r="4" spans="1:27" s="2" customFormat="1" x14ac:dyDescent="0.2">
      <c r="E4" s="5"/>
    </row>
    <row r="5" spans="1:27" s="2"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2" customFormat="1" x14ac:dyDescent="0.2">
      <c r="A6" s="38"/>
      <c r="B6" s="38"/>
      <c r="C6" s="38"/>
      <c r="D6" s="38"/>
      <c r="E6" s="38"/>
      <c r="F6" s="38"/>
      <c r="G6" s="38"/>
      <c r="H6" s="38"/>
      <c r="I6" s="38"/>
      <c r="J6" s="38"/>
      <c r="K6" s="38"/>
      <c r="L6" s="38"/>
      <c r="M6" s="38"/>
      <c r="N6" s="38"/>
      <c r="O6" s="38"/>
      <c r="P6" s="38"/>
      <c r="Q6" s="38"/>
      <c r="R6" s="38"/>
      <c r="S6" s="38"/>
      <c r="T6" s="38"/>
    </row>
    <row r="7" spans="1:27" s="2"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2" customFormat="1" ht="18.75" x14ac:dyDescent="0.2">
      <c r="E11" s="8"/>
      <c r="F11" s="8"/>
      <c r="G11" s="8"/>
      <c r="H11" s="8"/>
      <c r="I11" s="8"/>
      <c r="J11" s="8"/>
      <c r="K11" s="8"/>
      <c r="L11" s="8"/>
      <c r="M11" s="8"/>
      <c r="N11" s="8"/>
      <c r="O11" s="8"/>
      <c r="P11" s="8"/>
      <c r="Q11" s="8"/>
      <c r="R11" s="8"/>
      <c r="S11" s="7"/>
      <c r="T11" s="7"/>
      <c r="U11" s="39"/>
      <c r="V11" s="7"/>
      <c r="W11" s="7"/>
    </row>
    <row r="12" spans="1:27" s="2" customFormat="1" ht="18.75" customHeight="1" x14ac:dyDescent="0.2">
      <c r="A12" s="214" t="str">
        <f>'1. паспорт местоположение'!$A$12</f>
        <v>O_П2_10</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2"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3" t="s">
        <v>98</v>
      </c>
      <c r="Y22" s="33" t="s">
        <v>99</v>
      </c>
      <c r="Z22" s="33" t="s">
        <v>100</v>
      </c>
      <c r="AA22" s="33" t="s">
        <v>101</v>
      </c>
    </row>
    <row r="23" spans="1:27" ht="60" customHeight="1" x14ac:dyDescent="0.25">
      <c r="A23" s="227"/>
      <c r="B23" s="40" t="s">
        <v>102</v>
      </c>
      <c r="C23" s="40" t="s">
        <v>103</v>
      </c>
      <c r="D23" s="40" t="s">
        <v>102</v>
      </c>
      <c r="E23" s="40" t="s">
        <v>103</v>
      </c>
      <c r="F23" s="40" t="s">
        <v>102</v>
      </c>
      <c r="G23" s="40" t="s">
        <v>103</v>
      </c>
      <c r="H23" s="40" t="s">
        <v>102</v>
      </c>
      <c r="I23" s="40" t="s">
        <v>103</v>
      </c>
      <c r="J23" s="40" t="s">
        <v>102</v>
      </c>
      <c r="K23" s="40" t="s">
        <v>102</v>
      </c>
      <c r="L23" s="40" t="s">
        <v>103</v>
      </c>
      <c r="M23" s="40" t="s">
        <v>102</v>
      </c>
      <c r="N23" s="40" t="s">
        <v>103</v>
      </c>
      <c r="O23" s="40" t="s">
        <v>102</v>
      </c>
      <c r="P23" s="40" t="s">
        <v>103</v>
      </c>
      <c r="Q23" s="40" t="s">
        <v>102</v>
      </c>
      <c r="R23" s="40" t="s">
        <v>103</v>
      </c>
      <c r="S23" s="40" t="s">
        <v>102</v>
      </c>
      <c r="T23" s="40" t="s">
        <v>102</v>
      </c>
      <c r="U23" s="40" t="s">
        <v>102</v>
      </c>
      <c r="V23" s="40" t="s">
        <v>102</v>
      </c>
      <c r="W23" s="40" t="s">
        <v>103</v>
      </c>
      <c r="X23" s="40" t="s">
        <v>102</v>
      </c>
      <c r="Y23" s="40" t="s">
        <v>102</v>
      </c>
      <c r="Z23" s="33" t="s">
        <v>102</v>
      </c>
      <c r="AA23" s="33" t="s">
        <v>102</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s="32" customFormat="1" ht="31.5" x14ac:dyDescent="0.25">
      <c r="A25" s="42"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c r="U25" s="16" t="s">
        <v>104</v>
      </c>
      <c r="V25" s="16" t="s">
        <v>104</v>
      </c>
      <c r="W25" s="16" t="s">
        <v>104</v>
      </c>
      <c r="X25" s="16" t="s">
        <v>104</v>
      </c>
      <c r="Y25" s="16" t="s">
        <v>104</v>
      </c>
      <c r="Z25" s="16" t="s">
        <v>104</v>
      </c>
      <c r="AA25" s="16" t="s">
        <v>104</v>
      </c>
    </row>
    <row r="26" spans="1:27" x14ac:dyDescent="0.25">
      <c r="X26" s="43"/>
      <c r="Y26" s="44"/>
    </row>
    <row r="27" spans="1:27" s="35" customFormat="1" ht="12.75" x14ac:dyDescent="0.2">
      <c r="A27" s="45"/>
      <c r="B27" s="45"/>
      <c r="C27" s="45"/>
      <c r="E27" s="45"/>
    </row>
    <row r="28" spans="1:27" s="35" customFormat="1" ht="12.75" x14ac:dyDescent="0.2">
      <c r="A28" s="45"/>
      <c r="B28" s="45"/>
      <c r="C28" s="45"/>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tabSelected="1" view="pageBreakPreview" topLeftCell="A10" zoomScaleSheetLayoutView="100" workbookViewId="0">
      <selection activeCell="C23" sqref="C23"/>
    </sheetView>
  </sheetViews>
  <sheetFormatPr defaultColWidth="9.140625" defaultRowHeight="15" x14ac:dyDescent="0.25"/>
  <cols>
    <col min="1" max="1" width="6.140625" style="52" customWidth="1"/>
    <col min="2" max="2" width="53.42578125" style="52" customWidth="1"/>
    <col min="3" max="3" width="98.28515625" style="52" customWidth="1"/>
    <col min="4" max="16384" width="9.140625" style="52"/>
  </cols>
  <sheetData>
    <row r="1" spans="1:3" s="1" customFormat="1" ht="18.75" x14ac:dyDescent="0.2">
      <c r="A1" s="46"/>
      <c r="B1" s="46"/>
      <c r="C1" s="3" t="str">
        <f>'1. паспорт местоположение'!$C$1</f>
        <v>Приложение  № _____</v>
      </c>
    </row>
    <row r="2" spans="1:3" s="1" customFormat="1" ht="18.75" x14ac:dyDescent="0.3">
      <c r="A2" s="46"/>
      <c r="B2" s="46"/>
      <c r="C2" s="4" t="str">
        <f>'1. паспорт местоположение'!$C$2</f>
        <v>к приказу Минэнерго России</v>
      </c>
    </row>
    <row r="3" spans="1:3" s="1" customFormat="1" ht="18.75" x14ac:dyDescent="0.3">
      <c r="A3" s="46"/>
      <c r="B3" s="46"/>
      <c r="C3" s="4" t="str">
        <f>'1. паспорт местоположение'!$C$3</f>
        <v>от «__» _____ 201_ г. №___</v>
      </c>
    </row>
    <row r="4" spans="1:3" s="1" customFormat="1" ht="15.75" x14ac:dyDescent="0.2">
      <c r="A4" s="46"/>
      <c r="B4" s="46"/>
      <c r="C4" s="46"/>
    </row>
    <row r="5" spans="1:3" s="1" customFormat="1" ht="15.75" x14ac:dyDescent="0.2">
      <c r="A5" s="212" t="str">
        <f>'1. паспорт местоположение'!$A$5:$C$5</f>
        <v>Год раскрытия информации: 2024 год</v>
      </c>
      <c r="B5" s="237"/>
      <c r="C5" s="237"/>
    </row>
    <row r="6" spans="1:3" s="1" customFormat="1" ht="15.75" x14ac:dyDescent="0.2">
      <c r="A6" s="46"/>
      <c r="B6" s="46"/>
      <c r="C6" s="46"/>
    </row>
    <row r="7" spans="1:3" s="1" customFormat="1" ht="18.75" x14ac:dyDescent="0.2">
      <c r="A7" s="239" t="s">
        <v>131</v>
      </c>
      <c r="B7" s="237"/>
      <c r="C7" s="237"/>
    </row>
    <row r="8" spans="1:3" s="1" customFormat="1" ht="15.75" x14ac:dyDescent="0.2">
      <c r="A8" s="46"/>
      <c r="B8" s="46"/>
      <c r="C8" s="46"/>
    </row>
    <row r="9" spans="1:3" s="1" customFormat="1" ht="18.75" x14ac:dyDescent="0.2">
      <c r="A9" s="240" t="s">
        <v>5</v>
      </c>
      <c r="B9" s="237"/>
      <c r="C9" s="237"/>
    </row>
    <row r="10" spans="1:3" s="1" customFormat="1" ht="15.75" x14ac:dyDescent="0.2">
      <c r="A10" s="237" t="s">
        <v>132</v>
      </c>
      <c r="B10" s="237"/>
      <c r="C10" s="237"/>
    </row>
    <row r="11" spans="1:3" s="1" customFormat="1" ht="15.75" x14ac:dyDescent="0.2">
      <c r="A11" s="46"/>
      <c r="B11" s="46"/>
      <c r="C11" s="46"/>
    </row>
    <row r="12" spans="1:3" s="1" customFormat="1" ht="18.75" x14ac:dyDescent="0.2">
      <c r="A12" s="240" t="str">
        <f>'1. паспорт местоположение'!$A$12</f>
        <v>O_П2_10</v>
      </c>
      <c r="B12" s="237"/>
      <c r="C12" s="237"/>
    </row>
    <row r="13" spans="1:3" s="1" customFormat="1" ht="15.75" x14ac:dyDescent="0.2">
      <c r="A13" s="237" t="s">
        <v>133</v>
      </c>
      <c r="B13" s="237"/>
      <c r="C13" s="237"/>
    </row>
    <row r="14" spans="1:3" s="1" customFormat="1" ht="15.75" x14ac:dyDescent="0.2">
      <c r="A14" s="46"/>
      <c r="B14" s="46"/>
      <c r="C14" s="46"/>
    </row>
    <row r="15" spans="1:3" s="47" customFormat="1" ht="75" customHeight="1" x14ac:dyDescent="0.2">
      <c r="A15" s="23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36"/>
      <c r="C15" s="236"/>
    </row>
    <row r="16" spans="1:3" s="47" customFormat="1" ht="15.75" x14ac:dyDescent="0.2">
      <c r="A16" s="237" t="s">
        <v>134</v>
      </c>
      <c r="B16" s="237"/>
      <c r="C16" s="237"/>
    </row>
    <row r="17" spans="1:3" s="47" customFormat="1" ht="15.75" x14ac:dyDescent="0.2">
      <c r="A17" s="46"/>
      <c r="B17" s="46"/>
      <c r="C17" s="46"/>
    </row>
    <row r="18" spans="1:3" s="47" customFormat="1" ht="15.75" x14ac:dyDescent="0.2">
      <c r="A18" s="238" t="s">
        <v>135</v>
      </c>
      <c r="B18" s="237"/>
      <c r="C18" s="237"/>
    </row>
    <row r="19" spans="1:3" s="47" customFormat="1" ht="15.75" x14ac:dyDescent="0.2">
      <c r="A19" s="46"/>
      <c r="B19" s="46"/>
      <c r="C19" s="46"/>
    </row>
    <row r="20" spans="1:3" s="47" customFormat="1" ht="39.75" customHeight="1" x14ac:dyDescent="0.2">
      <c r="A20" s="48" t="s">
        <v>10</v>
      </c>
      <c r="B20" s="49" t="s">
        <v>11</v>
      </c>
      <c r="C20" s="24" t="s">
        <v>12</v>
      </c>
    </row>
    <row r="21" spans="1:3" s="47" customFormat="1" ht="16.5" customHeight="1" x14ac:dyDescent="0.2">
      <c r="A21" s="24">
        <v>1</v>
      </c>
      <c r="B21" s="49">
        <v>2</v>
      </c>
      <c r="C21" s="24">
        <v>3</v>
      </c>
    </row>
    <row r="22" spans="1:3" s="47" customFormat="1" ht="33.75" customHeight="1" x14ac:dyDescent="0.2">
      <c r="A22" s="50" t="s">
        <v>13</v>
      </c>
      <c r="B22" s="51" t="s">
        <v>136</v>
      </c>
      <c r="C22" s="24" t="s">
        <v>554</v>
      </c>
    </row>
    <row r="23" spans="1:3" ht="42.75" customHeight="1" x14ac:dyDescent="0.25">
      <c r="A23" s="50" t="s">
        <v>15</v>
      </c>
      <c r="B23" s="51" t="s">
        <v>137</v>
      </c>
      <c r="C23" s="24" t="s">
        <v>550</v>
      </c>
    </row>
    <row r="24" spans="1:3" ht="63" customHeight="1" x14ac:dyDescent="0.25">
      <c r="A24" s="50" t="s">
        <v>17</v>
      </c>
      <c r="B24" s="51" t="s">
        <v>547</v>
      </c>
      <c r="C24" s="24" t="s">
        <v>549</v>
      </c>
    </row>
    <row r="25" spans="1:3" ht="63" customHeight="1" x14ac:dyDescent="0.25">
      <c r="A25" s="50" t="s">
        <v>19</v>
      </c>
      <c r="B25" s="51" t="s">
        <v>138</v>
      </c>
      <c r="C25" s="24" t="s">
        <v>188</v>
      </c>
    </row>
    <row r="26" spans="1:3" ht="42.75" customHeight="1" x14ac:dyDescent="0.25">
      <c r="A26" s="50" t="s">
        <v>21</v>
      </c>
      <c r="B26" s="51" t="s">
        <v>139</v>
      </c>
      <c r="C26" s="24" t="s">
        <v>542</v>
      </c>
    </row>
    <row r="27" spans="1:3" ht="42.75" customHeight="1" x14ac:dyDescent="0.25">
      <c r="A27" s="50" t="s">
        <v>23</v>
      </c>
      <c r="B27" s="51" t="s">
        <v>140</v>
      </c>
      <c r="C27" s="24" t="s">
        <v>543</v>
      </c>
    </row>
    <row r="28" spans="1:3" ht="42.75" customHeight="1" x14ac:dyDescent="0.25">
      <c r="A28" s="50" t="s">
        <v>25</v>
      </c>
      <c r="B28" s="51" t="s">
        <v>141</v>
      </c>
      <c r="C28" s="24">
        <v>2024</v>
      </c>
    </row>
    <row r="29" spans="1:3" ht="42.75" customHeight="1" x14ac:dyDescent="0.25">
      <c r="A29" s="50" t="s">
        <v>27</v>
      </c>
      <c r="B29" s="48" t="s">
        <v>142</v>
      </c>
      <c r="C29" s="24">
        <v>2024</v>
      </c>
    </row>
    <row r="30" spans="1:3" ht="42.75" customHeight="1" x14ac:dyDescent="0.25">
      <c r="A30" s="50" t="s">
        <v>29</v>
      </c>
      <c r="B30" s="48" t="s">
        <v>143</v>
      </c>
      <c r="C30" s="24"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topLeftCell="A7" zoomScale="85" zoomScaleNormal="85" zoomScaleSheetLayoutView="80" workbookViewId="0">
      <selection activeCell="M23" sqref="M23:Z23"/>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7"/>
      <c r="AB6" s="7"/>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7"/>
      <c r="AB7" s="7"/>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9"/>
      <c r="AB8" s="9"/>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0"/>
      <c r="AB9" s="10"/>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7"/>
      <c r="AB10" s="7"/>
    </row>
    <row r="11" spans="1:28" ht="15.75" x14ac:dyDescent="0.25">
      <c r="A11" s="214" t="str">
        <f>'1. паспорт местоположение'!$A$12</f>
        <v>O_П2_10</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9"/>
      <c r="AB11" s="9"/>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0"/>
      <c r="AB12" s="10"/>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3"/>
      <c r="AB13" s="53"/>
    </row>
    <row r="14" spans="1:28" ht="33.75" customHeight="1" x14ac:dyDescent="0.25">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9"/>
      <c r="AB14" s="9"/>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0"/>
      <c r="AB15" s="10"/>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4"/>
      <c r="AB16" s="54"/>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4"/>
      <c r="AB17" s="54"/>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4"/>
      <c r="AB18" s="54"/>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4"/>
      <c r="AB19" s="54"/>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4"/>
      <c r="AB20" s="54"/>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4"/>
      <c r="AB21" s="54"/>
    </row>
    <row r="22" spans="1:28" x14ac:dyDescent="0.25">
      <c r="A22" s="246" t="s">
        <v>144</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5">
      <c r="A23" s="242" t="s">
        <v>145</v>
      </c>
      <c r="B23" s="243"/>
      <c r="C23" s="243"/>
      <c r="D23" s="243"/>
      <c r="E23" s="243"/>
      <c r="F23" s="243"/>
      <c r="G23" s="243"/>
      <c r="H23" s="243"/>
      <c r="I23" s="243"/>
      <c r="J23" s="243"/>
      <c r="K23" s="243"/>
      <c r="L23" s="244"/>
      <c r="M23" s="245" t="s">
        <v>146</v>
      </c>
      <c r="N23" s="245"/>
      <c r="O23" s="245"/>
      <c r="P23" s="245"/>
      <c r="Q23" s="245"/>
      <c r="R23" s="245"/>
      <c r="S23" s="245"/>
      <c r="T23" s="245"/>
      <c r="U23" s="245"/>
      <c r="V23" s="245"/>
      <c r="W23" s="245"/>
      <c r="X23" s="245"/>
      <c r="Y23" s="245"/>
      <c r="Z23" s="245"/>
    </row>
    <row r="24" spans="1:28" ht="151.5" customHeight="1" x14ac:dyDescent="0.25">
      <c r="A24" s="29" t="s">
        <v>147</v>
      </c>
      <c r="B24" s="56" t="s">
        <v>148</v>
      </c>
      <c r="C24" s="29" t="s">
        <v>149</v>
      </c>
      <c r="D24" s="29" t="s">
        <v>150</v>
      </c>
      <c r="E24" s="29" t="s">
        <v>151</v>
      </c>
      <c r="F24" s="29" t="s">
        <v>152</v>
      </c>
      <c r="G24" s="29" t="s">
        <v>153</v>
      </c>
      <c r="H24" s="29" t="s">
        <v>154</v>
      </c>
      <c r="I24" s="29" t="s">
        <v>155</v>
      </c>
      <c r="J24" s="29" t="s">
        <v>156</v>
      </c>
      <c r="K24" s="56" t="s">
        <v>157</v>
      </c>
      <c r="L24" s="56" t="s">
        <v>158</v>
      </c>
      <c r="M24" s="57" t="s">
        <v>159</v>
      </c>
      <c r="N24" s="56" t="s">
        <v>160</v>
      </c>
      <c r="O24" s="29" t="s">
        <v>161</v>
      </c>
      <c r="P24" s="29" t="s">
        <v>162</v>
      </c>
      <c r="Q24" s="29" t="s">
        <v>163</v>
      </c>
      <c r="R24" s="29" t="s">
        <v>154</v>
      </c>
      <c r="S24" s="29" t="s">
        <v>164</v>
      </c>
      <c r="T24" s="29" t="s">
        <v>165</v>
      </c>
      <c r="U24" s="29" t="s">
        <v>166</v>
      </c>
      <c r="V24" s="29" t="s">
        <v>163</v>
      </c>
      <c r="W24" s="58" t="s">
        <v>167</v>
      </c>
      <c r="X24" s="58" t="s">
        <v>168</v>
      </c>
      <c r="Y24" s="58" t="s">
        <v>169</v>
      </c>
      <c r="Z24" s="59" t="s">
        <v>170</v>
      </c>
    </row>
    <row r="25" spans="1:28" ht="16.5" customHeight="1" x14ac:dyDescent="0.25">
      <c r="A25" s="29">
        <v>1</v>
      </c>
      <c r="B25" s="56">
        <v>2</v>
      </c>
      <c r="C25" s="29">
        <v>3</v>
      </c>
      <c r="D25" s="56">
        <v>4</v>
      </c>
      <c r="E25" s="29">
        <v>5</v>
      </c>
      <c r="F25" s="56">
        <v>6</v>
      </c>
      <c r="G25" s="29">
        <v>7</v>
      </c>
      <c r="H25" s="56">
        <v>8</v>
      </c>
      <c r="I25" s="29">
        <v>9</v>
      </c>
      <c r="J25" s="56">
        <v>10</v>
      </c>
      <c r="K25" s="29">
        <v>11</v>
      </c>
      <c r="L25" s="56">
        <v>12</v>
      </c>
      <c r="M25" s="29">
        <v>13</v>
      </c>
      <c r="N25" s="56">
        <v>14</v>
      </c>
      <c r="O25" s="29">
        <v>15</v>
      </c>
      <c r="P25" s="56">
        <v>16</v>
      </c>
      <c r="Q25" s="29">
        <v>17</v>
      </c>
      <c r="R25" s="56">
        <v>18</v>
      </c>
      <c r="S25" s="29">
        <v>19</v>
      </c>
      <c r="T25" s="56">
        <v>20</v>
      </c>
      <c r="U25" s="29">
        <v>21</v>
      </c>
      <c r="V25" s="56">
        <v>22</v>
      </c>
      <c r="W25" s="29">
        <v>23</v>
      </c>
      <c r="X25" s="56">
        <v>24</v>
      </c>
      <c r="Y25" s="29">
        <v>25</v>
      </c>
      <c r="Z25" s="56">
        <v>26</v>
      </c>
    </row>
    <row r="26" spans="1:28" ht="45" x14ac:dyDescent="0.25">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201_ г. №___</v>
      </c>
    </row>
    <row r="4" spans="1:28" s="2" customFormat="1" ht="18.75" x14ac:dyDescent="0.3">
      <c r="A4" s="5"/>
      <c r="B4" s="5"/>
      <c r="L4" s="4"/>
    </row>
    <row r="5" spans="1:28" s="2"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2" customFormat="1" ht="18.75" x14ac:dyDescent="0.3">
      <c r="A6" s="5"/>
      <c r="B6" s="5"/>
      <c r="L6" s="4"/>
    </row>
    <row r="7" spans="1:28" s="2" customFormat="1" ht="18.75" x14ac:dyDescent="0.2">
      <c r="A7" s="213" t="s">
        <v>4</v>
      </c>
      <c r="B7" s="213"/>
      <c r="C7" s="213"/>
      <c r="D7" s="213"/>
      <c r="E7" s="213"/>
      <c r="F7" s="213"/>
      <c r="G7" s="213"/>
      <c r="H7" s="213"/>
      <c r="I7" s="213"/>
      <c r="J7" s="213"/>
      <c r="K7" s="213"/>
      <c r="L7" s="213"/>
      <c r="M7" s="213"/>
      <c r="N7" s="213"/>
      <c r="O7" s="213"/>
      <c r="P7" s="7"/>
      <c r="Q7" s="7"/>
      <c r="R7" s="7"/>
      <c r="S7" s="7"/>
      <c r="T7" s="7"/>
      <c r="U7" s="7"/>
      <c r="V7" s="7"/>
      <c r="W7" s="7"/>
      <c r="X7" s="7"/>
      <c r="Y7" s="7"/>
      <c r="Z7" s="7"/>
    </row>
    <row r="8" spans="1:28" s="2" customFormat="1" ht="18.75" x14ac:dyDescent="0.2">
      <c r="A8" s="213"/>
      <c r="B8" s="213"/>
      <c r="C8" s="213"/>
      <c r="D8" s="213"/>
      <c r="E8" s="213"/>
      <c r="F8" s="213"/>
      <c r="G8" s="213"/>
      <c r="H8" s="213"/>
      <c r="I8" s="213"/>
      <c r="J8" s="213"/>
      <c r="K8" s="213"/>
      <c r="L8" s="213"/>
      <c r="M8" s="213"/>
      <c r="N8" s="213"/>
      <c r="O8" s="213"/>
      <c r="P8" s="7"/>
      <c r="Q8" s="7"/>
      <c r="R8" s="7"/>
      <c r="S8" s="7"/>
      <c r="T8" s="7"/>
      <c r="U8" s="7"/>
      <c r="V8" s="7"/>
      <c r="W8" s="7"/>
      <c r="X8" s="7"/>
      <c r="Y8" s="7"/>
      <c r="Z8" s="7"/>
    </row>
    <row r="9" spans="1:28" s="2" customFormat="1" ht="18.75" x14ac:dyDescent="0.2">
      <c r="A9" s="214" t="s">
        <v>5</v>
      </c>
      <c r="B9" s="214"/>
      <c r="C9" s="214"/>
      <c r="D9" s="214"/>
      <c r="E9" s="214"/>
      <c r="F9" s="214"/>
      <c r="G9" s="214"/>
      <c r="H9" s="214"/>
      <c r="I9" s="214"/>
      <c r="J9" s="214"/>
      <c r="K9" s="214"/>
      <c r="L9" s="214"/>
      <c r="M9" s="214"/>
      <c r="N9" s="214"/>
      <c r="O9" s="214"/>
      <c r="P9" s="7"/>
      <c r="Q9" s="7"/>
      <c r="R9" s="7"/>
      <c r="S9" s="7"/>
      <c r="T9" s="7"/>
      <c r="U9" s="7"/>
      <c r="V9" s="7"/>
      <c r="W9" s="7"/>
      <c r="X9" s="7"/>
      <c r="Y9" s="7"/>
      <c r="Z9" s="7"/>
    </row>
    <row r="10" spans="1:28" s="2" customFormat="1" ht="18.75" x14ac:dyDescent="0.2">
      <c r="A10" s="209" t="s">
        <v>6</v>
      </c>
      <c r="B10" s="209"/>
      <c r="C10" s="209"/>
      <c r="D10" s="209"/>
      <c r="E10" s="209"/>
      <c r="F10" s="209"/>
      <c r="G10" s="209"/>
      <c r="H10" s="209"/>
      <c r="I10" s="209"/>
      <c r="J10" s="209"/>
      <c r="K10" s="209"/>
      <c r="L10" s="209"/>
      <c r="M10" s="209"/>
      <c r="N10" s="209"/>
      <c r="O10" s="209"/>
      <c r="P10" s="7"/>
      <c r="Q10" s="7"/>
      <c r="R10" s="7"/>
      <c r="S10" s="7"/>
      <c r="T10" s="7"/>
      <c r="U10" s="7"/>
      <c r="V10" s="7"/>
      <c r="W10" s="7"/>
      <c r="X10" s="7"/>
      <c r="Y10" s="7"/>
      <c r="Z10" s="7"/>
    </row>
    <row r="11" spans="1:28" s="2" customFormat="1" ht="18.75" x14ac:dyDescent="0.2">
      <c r="A11" s="213"/>
      <c r="B11" s="213"/>
      <c r="C11" s="213"/>
      <c r="D11" s="213"/>
      <c r="E11" s="213"/>
      <c r="F11" s="213"/>
      <c r="G11" s="213"/>
      <c r="H11" s="213"/>
      <c r="I11" s="213"/>
      <c r="J11" s="213"/>
      <c r="K11" s="213"/>
      <c r="L11" s="213"/>
      <c r="M11" s="213"/>
      <c r="N11" s="213"/>
      <c r="O11" s="213"/>
      <c r="P11" s="7"/>
      <c r="Q11" s="7"/>
      <c r="R11" s="7"/>
      <c r="S11" s="7"/>
      <c r="T11" s="7"/>
      <c r="U11" s="7"/>
      <c r="V11" s="7"/>
      <c r="W11" s="7"/>
      <c r="X11" s="7"/>
      <c r="Y11" s="7"/>
      <c r="Z11" s="7"/>
    </row>
    <row r="12" spans="1:28" s="2" customFormat="1" ht="18.75" x14ac:dyDescent="0.2">
      <c r="A12" s="214" t="str">
        <f>'1. паспорт местоположение'!$A$12</f>
        <v>O_П2_10</v>
      </c>
      <c r="B12" s="214"/>
      <c r="C12" s="214"/>
      <c r="D12" s="214"/>
      <c r="E12" s="214"/>
      <c r="F12" s="214"/>
      <c r="G12" s="214"/>
      <c r="H12" s="214"/>
      <c r="I12" s="214"/>
      <c r="J12" s="214"/>
      <c r="K12" s="214"/>
      <c r="L12" s="214"/>
      <c r="M12" s="214"/>
      <c r="N12" s="214"/>
      <c r="O12" s="214"/>
      <c r="P12" s="7"/>
      <c r="Q12" s="7"/>
      <c r="R12" s="7"/>
      <c r="S12" s="7"/>
      <c r="T12" s="7"/>
      <c r="U12" s="7"/>
      <c r="V12" s="7"/>
      <c r="W12" s="7"/>
      <c r="X12" s="7"/>
      <c r="Y12" s="7"/>
      <c r="Z12" s="7"/>
    </row>
    <row r="13" spans="1:28" s="2" customFormat="1" ht="18.75" x14ac:dyDescent="0.2">
      <c r="A13" s="209" t="s">
        <v>7</v>
      </c>
      <c r="B13" s="209"/>
      <c r="C13" s="209"/>
      <c r="D13" s="209"/>
      <c r="E13" s="209"/>
      <c r="F13" s="209"/>
      <c r="G13" s="209"/>
      <c r="H13" s="209"/>
      <c r="I13" s="209"/>
      <c r="J13" s="209"/>
      <c r="K13" s="209"/>
      <c r="L13" s="209"/>
      <c r="M13" s="209"/>
      <c r="N13" s="209"/>
      <c r="O13" s="209"/>
      <c r="P13" s="7"/>
      <c r="Q13" s="7"/>
      <c r="R13" s="7"/>
      <c r="S13" s="7"/>
      <c r="T13" s="7"/>
      <c r="U13" s="7"/>
      <c r="V13" s="7"/>
      <c r="W13" s="7"/>
      <c r="X13" s="7"/>
      <c r="Y13" s="7"/>
      <c r="Z13" s="7"/>
    </row>
    <row r="14" spans="1:28" s="2" customFormat="1" ht="15.75" customHeight="1" x14ac:dyDescent="0.2">
      <c r="A14" s="215"/>
      <c r="B14" s="215"/>
      <c r="C14" s="215"/>
      <c r="D14" s="215"/>
      <c r="E14" s="215"/>
      <c r="F14" s="215"/>
      <c r="G14" s="215"/>
      <c r="H14" s="215"/>
      <c r="I14" s="215"/>
      <c r="J14" s="215"/>
      <c r="K14" s="215"/>
      <c r="L14" s="215"/>
      <c r="M14" s="215"/>
      <c r="N14" s="215"/>
      <c r="O14" s="215"/>
      <c r="P14" s="11"/>
      <c r="Q14" s="11"/>
      <c r="R14" s="11"/>
      <c r="S14" s="11"/>
      <c r="T14" s="11"/>
      <c r="U14" s="11"/>
      <c r="V14" s="11"/>
      <c r="W14" s="11"/>
      <c r="X14" s="11"/>
      <c r="Y14" s="11"/>
      <c r="Z14" s="11"/>
    </row>
    <row r="15" spans="1:28" s="12" customFormat="1" ht="45.75" customHeight="1" x14ac:dyDescent="0.2">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08"/>
      <c r="C15" s="208"/>
      <c r="D15" s="208"/>
      <c r="E15" s="208"/>
      <c r="F15" s="208"/>
      <c r="G15" s="208"/>
      <c r="H15" s="208"/>
      <c r="I15" s="208"/>
      <c r="J15" s="208"/>
      <c r="K15" s="208"/>
      <c r="L15" s="208"/>
      <c r="M15" s="208"/>
      <c r="N15" s="208"/>
      <c r="O15" s="208"/>
      <c r="P15" s="9"/>
      <c r="Q15" s="9"/>
      <c r="R15" s="9"/>
      <c r="S15" s="9"/>
      <c r="T15" s="9"/>
      <c r="U15" s="9"/>
      <c r="V15" s="9"/>
      <c r="W15" s="9"/>
      <c r="X15" s="9"/>
      <c r="Y15" s="9"/>
      <c r="Z15" s="9"/>
    </row>
    <row r="16" spans="1:28" s="12" customFormat="1" ht="15" customHeight="1" x14ac:dyDescent="0.2">
      <c r="A16" s="209" t="s">
        <v>8</v>
      </c>
      <c r="B16" s="209"/>
      <c r="C16" s="209"/>
      <c r="D16" s="209"/>
      <c r="E16" s="209"/>
      <c r="F16" s="209"/>
      <c r="G16" s="209"/>
      <c r="H16" s="209"/>
      <c r="I16" s="209"/>
      <c r="J16" s="209"/>
      <c r="K16" s="209"/>
      <c r="L16" s="209"/>
      <c r="M16" s="209"/>
      <c r="N16" s="209"/>
      <c r="O16" s="209"/>
      <c r="P16" s="10"/>
      <c r="Q16" s="10"/>
      <c r="R16" s="10"/>
      <c r="S16" s="10"/>
      <c r="T16" s="10"/>
      <c r="U16" s="10"/>
      <c r="V16" s="10"/>
      <c r="W16" s="10"/>
      <c r="X16" s="10"/>
      <c r="Y16" s="10"/>
      <c r="Z16" s="10"/>
    </row>
    <row r="17" spans="1:26" s="12" customFormat="1" ht="15" customHeight="1" x14ac:dyDescent="0.2">
      <c r="A17" s="215"/>
      <c r="B17" s="215"/>
      <c r="C17" s="215"/>
      <c r="D17" s="215"/>
      <c r="E17" s="215"/>
      <c r="F17" s="215"/>
      <c r="G17" s="215"/>
      <c r="H17" s="215"/>
      <c r="I17" s="215"/>
      <c r="J17" s="215"/>
      <c r="K17" s="215"/>
      <c r="L17" s="215"/>
      <c r="M17" s="215"/>
      <c r="N17" s="215"/>
      <c r="O17" s="215"/>
      <c r="P17" s="11"/>
      <c r="Q17" s="11"/>
      <c r="R17" s="11"/>
      <c r="S17" s="11"/>
      <c r="T17" s="11"/>
      <c r="U17" s="11"/>
      <c r="V17" s="11"/>
      <c r="W17" s="11"/>
    </row>
    <row r="18" spans="1:26" s="12" customFormat="1" ht="91.5" customHeight="1" x14ac:dyDescent="0.2">
      <c r="A18" s="247" t="s">
        <v>171</v>
      </c>
      <c r="B18" s="247"/>
      <c r="C18" s="247"/>
      <c r="D18" s="247"/>
      <c r="E18" s="247"/>
      <c r="F18" s="247"/>
      <c r="G18" s="247"/>
      <c r="H18" s="247"/>
      <c r="I18" s="247"/>
      <c r="J18" s="247"/>
      <c r="K18" s="247"/>
      <c r="L18" s="247"/>
      <c r="M18" s="247"/>
      <c r="N18" s="247"/>
      <c r="O18" s="247"/>
      <c r="P18" s="13"/>
      <c r="Q18" s="13"/>
      <c r="R18" s="13"/>
      <c r="S18" s="13"/>
      <c r="T18" s="13"/>
      <c r="U18" s="13"/>
      <c r="V18" s="13"/>
      <c r="W18" s="13"/>
      <c r="X18" s="13"/>
      <c r="Y18" s="13"/>
      <c r="Z18" s="13"/>
    </row>
    <row r="19" spans="1:26" s="12" customFormat="1" ht="78" customHeight="1" x14ac:dyDescent="0.2">
      <c r="A19" s="216" t="s">
        <v>10</v>
      </c>
      <c r="B19" s="216" t="s">
        <v>172</v>
      </c>
      <c r="C19" s="216" t="s">
        <v>173</v>
      </c>
      <c r="D19" s="216" t="s">
        <v>174</v>
      </c>
      <c r="E19" s="248" t="s">
        <v>175</v>
      </c>
      <c r="F19" s="249"/>
      <c r="G19" s="249"/>
      <c r="H19" s="249"/>
      <c r="I19" s="250"/>
      <c r="J19" s="216" t="s">
        <v>176</v>
      </c>
      <c r="K19" s="216"/>
      <c r="L19" s="216"/>
      <c r="M19" s="216"/>
      <c r="N19" s="216"/>
      <c r="O19" s="216"/>
      <c r="P19" s="11"/>
      <c r="Q19" s="11"/>
      <c r="R19" s="11"/>
      <c r="S19" s="11"/>
      <c r="T19" s="11"/>
      <c r="U19" s="11"/>
      <c r="V19" s="11"/>
      <c r="W19" s="11"/>
    </row>
    <row r="20" spans="1:26" s="12" customFormat="1" ht="51" customHeight="1" x14ac:dyDescent="0.2">
      <c r="A20" s="216"/>
      <c r="B20" s="216"/>
      <c r="C20" s="216"/>
      <c r="D20" s="216"/>
      <c r="E20" s="26" t="s">
        <v>177</v>
      </c>
      <c r="F20" s="26" t="s">
        <v>178</v>
      </c>
      <c r="G20" s="26" t="s">
        <v>179</v>
      </c>
      <c r="H20" s="26" t="s">
        <v>180</v>
      </c>
      <c r="I20" s="26" t="s">
        <v>181</v>
      </c>
      <c r="J20" s="26" t="s">
        <v>182</v>
      </c>
      <c r="K20" s="26" t="s">
        <v>183</v>
      </c>
      <c r="L20" s="63" t="s">
        <v>184</v>
      </c>
      <c r="M20" s="64" t="s">
        <v>185</v>
      </c>
      <c r="N20" s="64" t="s">
        <v>186</v>
      </c>
      <c r="O20" s="64" t="s">
        <v>187</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1"/>
      <c r="Q22" s="11"/>
      <c r="R22" s="11"/>
      <c r="S22" s="11"/>
      <c r="T22" s="11"/>
      <c r="U22" s="1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42578125" customWidth="1"/>
    <col min="6" max="6" width="17.140625" customWidth="1"/>
    <col min="7" max="7" width="15.42578125" customWidth="1"/>
    <col min="8" max="9" width="13.42578125" bestFit="1" customWidth="1"/>
    <col min="10" max="10" width="13.42578125" customWidth="1"/>
    <col min="11" max="12" width="13.42578125" bestFit="1" customWidth="1"/>
    <col min="13" max="14" width="16.7109375" customWidth="1"/>
    <col min="15" max="18" width="15.42578125" customWidth="1"/>
    <col min="19" max="23" width="14.42578125" customWidth="1"/>
  </cols>
  <sheetData>
    <row r="1" spans="1:19" s="2"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2" customFormat="1" ht="18.75" customHeight="1" x14ac:dyDescent="0.25">
      <c r="A2" s="66"/>
      <c r="B2" s="66"/>
      <c r="C2" s="66"/>
      <c r="D2" s="66"/>
      <c r="E2" s="66"/>
      <c r="F2" s="66"/>
      <c r="G2" s="66"/>
      <c r="H2" s="66"/>
      <c r="I2" s="66"/>
      <c r="J2" s="66"/>
      <c r="K2" s="66"/>
      <c r="L2" s="66"/>
      <c r="M2" s="67"/>
      <c r="S2" s="69" t="str">
        <f>'1. паспорт местоположение'!$C$2</f>
        <v>к приказу Минэнерго России</v>
      </c>
    </row>
    <row r="3" spans="1:19" s="2" customFormat="1" ht="15.75" x14ac:dyDescent="0.25">
      <c r="A3" s="66"/>
      <c r="B3" s="66"/>
      <c r="C3" s="66"/>
      <c r="D3" s="66"/>
      <c r="E3" s="66"/>
      <c r="F3" s="66"/>
      <c r="G3" s="66"/>
      <c r="H3" s="66"/>
      <c r="I3" s="66"/>
      <c r="J3" s="66"/>
      <c r="K3" s="66"/>
      <c r="L3" s="66"/>
      <c r="M3" s="67"/>
      <c r="S3" s="69" t="str">
        <f>'1. паспорт местоположение'!$C$3</f>
        <v>от «__» _____ 201_ г. №___</v>
      </c>
    </row>
    <row r="4" spans="1:19" s="2" customFormat="1" ht="15.75" x14ac:dyDescent="0.2">
      <c r="A4" s="66"/>
      <c r="B4" s="66"/>
      <c r="C4" s="66"/>
      <c r="D4" s="66"/>
      <c r="E4" s="66"/>
      <c r="F4" s="66"/>
      <c r="G4" s="66"/>
      <c r="H4" s="66"/>
      <c r="I4" s="66"/>
      <c r="J4" s="66"/>
      <c r="K4" s="66"/>
      <c r="L4" s="66"/>
      <c r="M4" s="66"/>
    </row>
    <row r="5" spans="1:19" s="2" customFormat="1" ht="18.75" customHeight="1" x14ac:dyDescent="0.2">
      <c r="A5" s="251" t="str">
        <f>'1. паспорт местоположение'!$A$5:$C$5</f>
        <v>Год раскрытия информации: 2024 год</v>
      </c>
      <c r="B5" s="251"/>
      <c r="C5" s="251"/>
      <c r="D5" s="251"/>
      <c r="E5" s="251"/>
      <c r="F5" s="251"/>
      <c r="G5" s="251"/>
      <c r="H5" s="251"/>
      <c r="I5" s="251"/>
      <c r="J5" s="251"/>
      <c r="K5" s="251"/>
      <c r="L5" s="251"/>
      <c r="M5" s="251"/>
      <c r="N5" s="251"/>
      <c r="O5" s="251"/>
      <c r="P5" s="251"/>
      <c r="Q5" s="251"/>
      <c r="R5" s="251"/>
      <c r="S5" s="251"/>
    </row>
    <row r="6" spans="1:19" s="2" customFormat="1" ht="15.75" x14ac:dyDescent="0.2">
      <c r="A6" s="66"/>
      <c r="B6" s="66"/>
      <c r="C6" s="66"/>
      <c r="D6" s="66"/>
      <c r="E6" s="66"/>
      <c r="F6" s="66"/>
      <c r="G6" s="66"/>
      <c r="H6" s="66"/>
      <c r="I6" s="66"/>
      <c r="J6" s="66"/>
      <c r="K6" s="66"/>
      <c r="L6" s="66"/>
      <c r="M6" s="66"/>
    </row>
    <row r="7" spans="1:19" s="2" customFormat="1" ht="20.25" x14ac:dyDescent="0.2">
      <c r="A7" s="252" t="s">
        <v>4</v>
      </c>
      <c r="B7" s="252"/>
      <c r="C7" s="252"/>
      <c r="D7" s="252"/>
      <c r="E7" s="252"/>
      <c r="F7" s="252"/>
      <c r="G7" s="252"/>
      <c r="H7" s="252"/>
      <c r="I7" s="252"/>
      <c r="J7" s="252"/>
      <c r="K7" s="252"/>
      <c r="L7" s="252"/>
      <c r="M7" s="252"/>
      <c r="N7" s="252"/>
      <c r="O7" s="252"/>
      <c r="P7" s="252"/>
      <c r="Q7" s="252"/>
      <c r="R7" s="252"/>
      <c r="S7" s="252"/>
    </row>
    <row r="8" spans="1:19" s="2" customFormat="1" ht="15.75" x14ac:dyDescent="0.2">
      <c r="A8" s="66"/>
      <c r="B8" s="66"/>
      <c r="C8" s="66"/>
      <c r="D8" s="66"/>
      <c r="E8" s="66"/>
      <c r="F8" s="66"/>
      <c r="G8" s="66"/>
      <c r="H8" s="66"/>
      <c r="I8" s="66"/>
      <c r="J8" s="66"/>
      <c r="K8" s="66"/>
      <c r="L8" s="66"/>
      <c r="M8" s="66"/>
    </row>
    <row r="9" spans="1:19" s="2"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2" customFormat="1" ht="15.75" x14ac:dyDescent="0.2">
      <c r="A11" s="66"/>
      <c r="B11" s="66"/>
      <c r="C11" s="66"/>
      <c r="D11" s="66"/>
      <c r="E11" s="66"/>
      <c r="F11" s="66"/>
      <c r="G11" s="66"/>
      <c r="H11" s="66"/>
      <c r="I11" s="66"/>
      <c r="J11" s="66"/>
      <c r="K11" s="66"/>
      <c r="L11" s="66"/>
      <c r="M11" s="66"/>
    </row>
    <row r="12" spans="1:19" s="2" customFormat="1" ht="18.75" customHeight="1" x14ac:dyDescent="0.2">
      <c r="A12" s="253" t="str">
        <f>'1. паспорт местоположение'!$A$12</f>
        <v>O_П2_10</v>
      </c>
      <c r="B12" s="253"/>
      <c r="C12" s="253"/>
      <c r="D12" s="253"/>
      <c r="E12" s="253"/>
      <c r="F12" s="253"/>
      <c r="G12" s="253"/>
      <c r="H12" s="253"/>
      <c r="I12" s="253"/>
      <c r="J12" s="253"/>
      <c r="K12" s="253"/>
      <c r="L12" s="253"/>
      <c r="M12" s="253"/>
      <c r="N12" s="253"/>
      <c r="O12" s="253"/>
      <c r="P12" s="253"/>
      <c r="Q12" s="253"/>
      <c r="R12" s="253"/>
      <c r="S12" s="253"/>
    </row>
    <row r="13" spans="1:19"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2" customFormat="1" ht="15.75" customHeight="1" x14ac:dyDescent="0.2">
      <c r="A14" s="66"/>
      <c r="B14" s="66"/>
      <c r="C14" s="66"/>
      <c r="D14" s="66"/>
      <c r="E14" s="66"/>
      <c r="F14" s="66"/>
      <c r="G14" s="66"/>
      <c r="H14" s="66"/>
      <c r="I14" s="66"/>
      <c r="J14" s="66"/>
      <c r="K14" s="66"/>
      <c r="L14" s="66"/>
      <c r="M14" s="66"/>
    </row>
    <row r="15" spans="1:19" s="12" customFormat="1" ht="48.75" customHeight="1" x14ac:dyDescent="0.2">
      <c r="A15" s="256"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56"/>
      <c r="C15" s="256"/>
      <c r="D15" s="256"/>
      <c r="E15" s="256"/>
      <c r="F15" s="256"/>
      <c r="G15" s="256"/>
      <c r="H15" s="256"/>
      <c r="I15" s="256"/>
      <c r="J15" s="256"/>
      <c r="K15" s="256"/>
      <c r="L15" s="256"/>
      <c r="M15" s="256"/>
      <c r="N15" s="256"/>
      <c r="O15" s="256"/>
      <c r="P15" s="256"/>
      <c r="Q15" s="256"/>
      <c r="R15" s="256"/>
      <c r="S15" s="256"/>
    </row>
    <row r="16" spans="1:19" s="12"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2" customFormat="1" ht="15" customHeight="1" x14ac:dyDescent="0.2">
      <c r="A17" s="66"/>
      <c r="B17" s="70"/>
      <c r="C17" s="66"/>
      <c r="D17" s="66"/>
      <c r="E17" s="66"/>
      <c r="F17" s="66"/>
      <c r="G17" s="66"/>
      <c r="H17" s="66"/>
      <c r="I17" s="66"/>
      <c r="J17" s="66"/>
      <c r="K17" s="66"/>
      <c r="L17" s="66"/>
      <c r="M17" s="66"/>
    </row>
    <row r="18" spans="1:20" s="12" customFormat="1" ht="24.75" customHeight="1" x14ac:dyDescent="0.2">
      <c r="A18" s="208" t="s">
        <v>189</v>
      </c>
      <c r="B18" s="214"/>
      <c r="C18" s="214"/>
      <c r="D18" s="214"/>
      <c r="E18" s="214"/>
      <c r="F18" s="214"/>
      <c r="G18" s="214"/>
      <c r="H18" s="214"/>
      <c r="I18" s="214"/>
      <c r="J18" s="214"/>
      <c r="K18" s="214"/>
      <c r="L18" s="214"/>
      <c r="M18" s="214"/>
      <c r="N18" s="214"/>
      <c r="O18" s="214"/>
      <c r="P18" s="214"/>
      <c r="Q18" s="214"/>
      <c r="R18" s="214"/>
      <c r="S18" s="214"/>
    </row>
    <row r="19" spans="1:20" s="12"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2" customFormat="1" ht="15" customHeight="1" x14ac:dyDescent="0.2">
      <c r="A20" s="66"/>
      <c r="B20" s="66"/>
      <c r="C20" s="66"/>
      <c r="D20" s="66"/>
      <c r="E20" s="66"/>
      <c r="F20" s="66"/>
      <c r="G20" s="66"/>
      <c r="H20" s="66"/>
      <c r="I20" s="66"/>
      <c r="J20" s="66"/>
      <c r="K20" s="66"/>
      <c r="L20" s="66"/>
      <c r="M20" s="66"/>
      <c r="N20" s="66"/>
      <c r="O20" s="66"/>
      <c r="P20" s="66"/>
      <c r="Q20" s="66"/>
      <c r="R20" s="66"/>
      <c r="S20" s="66"/>
    </row>
    <row r="21" spans="1:20" s="12" customFormat="1" ht="15" customHeight="1" x14ac:dyDescent="0.2">
      <c r="A21" s="66"/>
      <c r="B21" s="66"/>
      <c r="C21" s="66"/>
      <c r="D21" s="66"/>
      <c r="E21" s="66"/>
      <c r="F21" s="66"/>
      <c r="G21" s="66"/>
      <c r="H21" s="66"/>
      <c r="I21" s="66"/>
      <c r="J21" s="66"/>
      <c r="K21" s="66"/>
      <c r="L21" s="66"/>
      <c r="M21" s="66"/>
      <c r="N21" s="66"/>
      <c r="O21" s="66"/>
      <c r="P21" s="66"/>
      <c r="Q21" s="66"/>
      <c r="R21" s="66"/>
      <c r="S21" s="66"/>
    </row>
    <row r="22" spans="1:20" s="12" customFormat="1" ht="15" customHeight="1" x14ac:dyDescent="0.2">
      <c r="A22" s="66"/>
      <c r="B22" s="66"/>
      <c r="C22" s="66"/>
      <c r="D22" s="66"/>
      <c r="E22" s="66"/>
      <c r="F22" s="66"/>
      <c r="G22" s="66"/>
      <c r="H22" s="66"/>
      <c r="I22" s="66"/>
      <c r="J22" s="66"/>
      <c r="K22" s="66"/>
      <c r="L22" s="66"/>
      <c r="M22" s="66"/>
      <c r="N22" s="66"/>
      <c r="O22" s="66"/>
      <c r="P22" s="66"/>
      <c r="Q22" s="66"/>
      <c r="R22" s="66"/>
      <c r="S22" s="66"/>
    </row>
    <row r="23" spans="1:20" ht="16.5" thickBot="1" x14ac:dyDescent="0.3">
      <c r="A23" s="71"/>
      <c r="B23" s="71"/>
      <c r="C23" s="71"/>
      <c r="D23" s="71"/>
      <c r="E23" s="71"/>
      <c r="F23" s="71"/>
      <c r="G23" s="71"/>
      <c r="H23" s="71"/>
      <c r="I23" s="71"/>
      <c r="J23" s="71"/>
      <c r="K23" s="71"/>
      <c r="L23" s="71"/>
      <c r="M23" s="71"/>
      <c r="N23" s="71"/>
      <c r="O23" s="71"/>
      <c r="P23" s="71"/>
      <c r="Q23" s="71"/>
      <c r="R23" s="71"/>
      <c r="S23" s="71"/>
      <c r="T23" s="71"/>
    </row>
    <row r="24" spans="1:20" ht="14.25" customHeight="1" x14ac:dyDescent="0.25">
      <c r="A24" s="72" t="s">
        <v>190</v>
      </c>
      <c r="B24" s="73" t="s">
        <v>191</v>
      </c>
      <c r="C24" s="74"/>
      <c r="T24" s="75"/>
    </row>
    <row r="25" spans="1:20" ht="12.75" customHeight="1" x14ac:dyDescent="0.25">
      <c r="A25" s="76" t="s">
        <v>192</v>
      </c>
      <c r="B25" s="77">
        <v>513.63</v>
      </c>
      <c r="C25" s="47"/>
      <c r="D25" s="257"/>
      <c r="E25" s="257"/>
      <c r="F25" s="78"/>
      <c r="G25" s="78"/>
      <c r="H25" s="78"/>
      <c r="I25" s="78"/>
      <c r="J25" s="78"/>
      <c r="K25" s="78"/>
      <c r="L25" s="78"/>
      <c r="M25" s="78"/>
      <c r="N25" s="78"/>
      <c r="O25" s="78"/>
      <c r="P25" s="78"/>
      <c r="Q25" s="78"/>
      <c r="R25" s="78"/>
      <c r="S25" s="47"/>
      <c r="T25" s="75"/>
    </row>
    <row r="26" spans="1:20" ht="17.25" customHeight="1" x14ac:dyDescent="0.25">
      <c r="A26" s="76" t="s">
        <v>193</v>
      </c>
      <c r="B26" s="77">
        <f>SUM(B58:R58)</f>
        <v>133.1769214285714</v>
      </c>
      <c r="C26" s="47"/>
      <c r="D26" s="254" t="s">
        <v>194</v>
      </c>
      <c r="E26" s="254"/>
      <c r="F26" s="254"/>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5">
      <c r="A27" s="76" t="s">
        <v>195</v>
      </c>
      <c r="B27" s="77">
        <v>35</v>
      </c>
      <c r="C27" s="47"/>
      <c r="D27" s="254" t="s">
        <v>196</v>
      </c>
      <c r="E27" s="254"/>
      <c r="F27" s="254"/>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5">
      <c r="A28" s="76" t="s">
        <v>197</v>
      </c>
      <c r="B28" s="77">
        <v>1</v>
      </c>
      <c r="C28" s="47"/>
      <c r="D28" s="255" t="s">
        <v>198</v>
      </c>
      <c r="E28" s="255"/>
      <c r="F28" s="255"/>
      <c r="G28" s="82">
        <f>IFERROR(IF(B92=0,0,INDEX(A1:W100,86,MATCH(B92+15,45:45,0))),0)</f>
        <v>18326808.08490568</v>
      </c>
      <c r="H28" s="83"/>
      <c r="I28" s="83"/>
      <c r="J28" s="83"/>
      <c r="K28" s="83"/>
      <c r="L28" s="83"/>
      <c r="M28" s="83"/>
      <c r="N28" s="83"/>
      <c r="O28" s="83"/>
      <c r="P28" s="83"/>
      <c r="Q28" s="83"/>
      <c r="R28" s="83"/>
      <c r="T28" s="75"/>
    </row>
    <row r="29" spans="1:20" ht="17.25" customHeight="1" x14ac:dyDescent="0.25">
      <c r="A29" s="76" t="s">
        <v>199</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5">
      <c r="A30" s="76" t="s">
        <v>200</v>
      </c>
      <c r="B30" s="86">
        <v>10</v>
      </c>
      <c r="C30" s="47"/>
      <c r="T30" s="75"/>
    </row>
    <row r="31" spans="1:20" ht="17.25" customHeight="1" x14ac:dyDescent="0.25">
      <c r="A31" s="76" t="s">
        <v>201</v>
      </c>
      <c r="B31" s="77" t="s">
        <v>202</v>
      </c>
      <c r="C31" s="47"/>
      <c r="D31" s="85"/>
      <c r="E31" s="85"/>
      <c r="F31" s="85"/>
      <c r="G31" s="85"/>
      <c r="H31" s="85"/>
      <c r="I31" s="85"/>
      <c r="J31" s="85"/>
      <c r="K31" s="85"/>
      <c r="L31" s="85"/>
      <c r="M31" s="85"/>
      <c r="N31" s="85"/>
      <c r="O31" s="85"/>
      <c r="P31" s="85"/>
      <c r="Q31" s="85"/>
      <c r="R31" s="85"/>
      <c r="S31" s="85"/>
      <c r="T31" s="75"/>
    </row>
    <row r="32" spans="1:20" ht="17.25" customHeight="1" x14ac:dyDescent="0.25">
      <c r="A32" s="76" t="s">
        <v>203</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5">
      <c r="A33" s="76" t="s">
        <v>204</v>
      </c>
      <c r="B33" s="77">
        <v>1</v>
      </c>
      <c r="C33" s="47"/>
      <c r="D33" s="47"/>
      <c r="E33" s="47"/>
      <c r="F33" s="47"/>
      <c r="G33" s="47"/>
      <c r="H33" s="47"/>
      <c r="I33" s="47"/>
      <c r="J33" s="47"/>
      <c r="K33" s="47"/>
      <c r="L33" s="47"/>
      <c r="M33" s="47"/>
      <c r="N33" s="47"/>
      <c r="O33" s="47"/>
      <c r="P33" s="47"/>
      <c r="Q33" s="47"/>
      <c r="R33" s="47"/>
      <c r="S33" s="47"/>
      <c r="T33" s="75"/>
    </row>
    <row r="34" spans="1:23" ht="17.25" customHeight="1" x14ac:dyDescent="0.25">
      <c r="A34" s="76" t="s">
        <v>205</v>
      </c>
      <c r="B34" s="77" t="s">
        <v>206</v>
      </c>
      <c r="C34" s="47"/>
      <c r="D34" s="47"/>
      <c r="E34" s="47"/>
      <c r="F34" s="47"/>
      <c r="G34" s="47"/>
      <c r="H34" s="47"/>
      <c r="I34" s="47"/>
      <c r="J34" s="47"/>
      <c r="K34" s="47"/>
      <c r="L34" s="47"/>
      <c r="M34" s="47"/>
      <c r="N34" s="47"/>
      <c r="O34" s="47"/>
      <c r="P34" s="47"/>
      <c r="Q34" s="47"/>
      <c r="R34" s="47"/>
      <c r="S34" s="47"/>
      <c r="T34" s="75"/>
    </row>
    <row r="35" spans="1:23" ht="17.25" customHeight="1" x14ac:dyDescent="0.25">
      <c r="A35" s="76" t="s">
        <v>207</v>
      </c>
      <c r="B35" s="87">
        <v>0.2</v>
      </c>
      <c r="C35" s="47"/>
      <c r="D35" s="47"/>
      <c r="E35" s="47"/>
      <c r="F35" s="47"/>
      <c r="G35" s="47"/>
      <c r="H35" s="47"/>
      <c r="I35" s="47"/>
      <c r="J35" s="47"/>
      <c r="K35" s="47"/>
      <c r="L35" s="47"/>
      <c r="M35" s="47"/>
      <c r="N35" s="47"/>
      <c r="O35" s="47"/>
      <c r="P35" s="47"/>
      <c r="Q35" s="47"/>
      <c r="R35" s="47"/>
      <c r="S35" s="47"/>
      <c r="T35" s="75"/>
    </row>
    <row r="36" spans="1:23" ht="17.25" customHeight="1" x14ac:dyDescent="0.25">
      <c r="A36" s="76" t="s">
        <v>208</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5">
      <c r="A37" s="76" t="s">
        <v>209</v>
      </c>
      <c r="B37" s="87">
        <v>0.1</v>
      </c>
      <c r="C37" s="47"/>
      <c r="D37" s="47"/>
      <c r="E37" s="47"/>
      <c r="F37" s="47"/>
      <c r="G37" s="47"/>
      <c r="H37" s="47"/>
      <c r="I37" s="47"/>
      <c r="J37" s="47"/>
      <c r="K37" s="47"/>
      <c r="L37" s="47"/>
      <c r="M37" s="47"/>
      <c r="N37" s="47"/>
      <c r="O37" s="47"/>
      <c r="P37" s="47"/>
      <c r="Q37" s="47"/>
      <c r="R37" s="47"/>
      <c r="S37" s="47"/>
      <c r="T37" s="75"/>
    </row>
    <row r="38" spans="1:23" ht="17.25" customHeight="1" x14ac:dyDescent="0.25">
      <c r="A38" s="76" t="s">
        <v>210</v>
      </c>
      <c r="B38" s="89">
        <v>4</v>
      </c>
      <c r="C38" s="47"/>
      <c r="D38" s="47"/>
      <c r="E38" s="47"/>
      <c r="F38" s="47"/>
      <c r="G38" s="47"/>
      <c r="H38" s="47"/>
      <c r="I38" s="47"/>
      <c r="J38" s="47"/>
      <c r="K38" s="47"/>
      <c r="L38" s="47"/>
      <c r="M38" s="47"/>
      <c r="N38" s="47"/>
      <c r="O38" s="47"/>
      <c r="P38" s="47"/>
      <c r="Q38" s="47"/>
      <c r="R38" s="47"/>
      <c r="S38" s="47"/>
      <c r="T38" s="75"/>
    </row>
    <row r="39" spans="1:23" ht="17.25" customHeight="1" x14ac:dyDescent="0.25">
      <c r="A39" s="76" t="s">
        <v>211</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5">
      <c r="A40" s="76" t="s">
        <v>212</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5">
      <c r="A41" s="76" t="s">
        <v>213</v>
      </c>
      <c r="B41" s="89">
        <v>0</v>
      </c>
      <c r="C41" s="47"/>
      <c r="D41" s="47"/>
      <c r="E41" s="47"/>
      <c r="F41" s="47"/>
      <c r="G41" s="47"/>
      <c r="H41" s="47"/>
      <c r="I41" s="47"/>
      <c r="J41" s="47"/>
      <c r="K41" s="47"/>
      <c r="L41" s="47"/>
      <c r="M41" s="47"/>
      <c r="N41" s="47"/>
      <c r="O41" s="47"/>
      <c r="P41" s="47"/>
      <c r="Q41" s="47"/>
      <c r="R41" s="47"/>
      <c r="S41" s="47"/>
      <c r="T41" s="75"/>
    </row>
    <row r="42" spans="1:23" ht="17.25" customHeight="1" x14ac:dyDescent="0.25">
      <c r="A42" s="76" t="s">
        <v>214</v>
      </c>
      <c r="B42" s="90">
        <v>0.13</v>
      </c>
      <c r="C42" s="47"/>
      <c r="D42" s="47"/>
      <c r="E42" s="47"/>
      <c r="F42" s="47"/>
      <c r="G42" s="47"/>
      <c r="H42" s="47"/>
      <c r="I42" s="47"/>
      <c r="J42" s="47"/>
      <c r="K42" s="47"/>
      <c r="L42" s="47"/>
      <c r="M42" s="47"/>
      <c r="N42" s="47"/>
      <c r="O42" s="47"/>
      <c r="P42" s="47"/>
      <c r="Q42" s="47"/>
      <c r="R42" s="47"/>
      <c r="S42" s="47"/>
      <c r="T42" s="75"/>
    </row>
    <row r="43" spans="1:23" ht="17.25" customHeight="1" x14ac:dyDescent="0.25">
      <c r="A43" s="76" t="s">
        <v>215</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3">
      <c r="A44" s="91" t="s">
        <v>216</v>
      </c>
      <c r="B44" s="92">
        <v>0.13</v>
      </c>
      <c r="C44" s="93"/>
      <c r="D44" s="47"/>
      <c r="E44" s="47"/>
      <c r="F44" s="47"/>
      <c r="G44" s="47"/>
      <c r="H44" s="47"/>
      <c r="I44" s="47"/>
      <c r="J44" s="47"/>
      <c r="K44" s="47"/>
      <c r="L44" s="47"/>
      <c r="M44" s="47"/>
      <c r="N44" s="47"/>
      <c r="O44" s="47"/>
      <c r="P44" s="47"/>
      <c r="Q44" s="47"/>
      <c r="R44" s="47"/>
      <c r="S44" s="47"/>
      <c r="T44" s="75"/>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6"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6"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6"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6"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11.13843342857143</v>
      </c>
      <c r="E58" s="108">
        <f t="shared" si="3"/>
        <v>10.815580285714287</v>
      </c>
      <c r="F58" s="108">
        <f t="shared" si="3"/>
        <v>10.492727142857143</v>
      </c>
      <c r="G58" s="108">
        <f t="shared" si="3"/>
        <v>10.169874</v>
      </c>
      <c r="H58" s="108">
        <f t="shared" si="3"/>
        <v>9.8470208571428568</v>
      </c>
      <c r="I58" s="108">
        <f t="shared" si="3"/>
        <v>9.5241677142857135</v>
      </c>
      <c r="J58" s="108">
        <f t="shared" si="3"/>
        <v>9.2013145714285702</v>
      </c>
      <c r="K58" s="108">
        <f t="shared" si="3"/>
        <v>8.8784614285714269</v>
      </c>
      <c r="L58" s="108">
        <f t="shared" si="3"/>
        <v>8.5556082857142837</v>
      </c>
      <c r="M58" s="108">
        <f t="shared" si="3"/>
        <v>8.2327551428571404</v>
      </c>
      <c r="N58" s="108">
        <f t="shared" si="3"/>
        <v>7.9099019999999971</v>
      </c>
      <c r="O58" s="108">
        <f t="shared" si="3"/>
        <v>7.5870488571428538</v>
      </c>
      <c r="P58" s="108">
        <f t="shared" si="3"/>
        <v>7.2641957142857105</v>
      </c>
      <c r="Q58" s="108">
        <f t="shared" si="3"/>
        <v>6.9413425714285673</v>
      </c>
      <c r="R58" s="108">
        <f t="shared" si="3"/>
        <v>6.618489428571424</v>
      </c>
      <c r="S58" s="108">
        <f t="shared" si="3"/>
        <v>6.2956362857142807</v>
      </c>
      <c r="T58" s="108">
        <f t="shared" si="3"/>
        <v>5.9727831428571374</v>
      </c>
      <c r="U58" s="108">
        <f t="shared" si="3"/>
        <v>5.6499299999999941</v>
      </c>
      <c r="V58" s="108">
        <f t="shared" si="3"/>
        <v>5.3270768571428526</v>
      </c>
      <c r="W58" s="108">
        <f t="shared" si="3"/>
        <v>5.0042237142857093</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5">
      <c r="A63" s="76" t="s">
        <v>233</v>
      </c>
      <c r="B63" s="104">
        <f>IF(B45&gt;=$B$92+1,(((B100+B100)/2)*$B$36),0)</f>
        <v>0</v>
      </c>
      <c r="C63" s="104">
        <f t="shared" ref="C63:W63" si="8">IF(C45&gt;=$B$92+1,(((B100+C100)/2)*$B$36),0)</f>
        <v>0</v>
      </c>
      <c r="D63" s="104">
        <f t="shared" si="8"/>
        <v>11.13843342857143</v>
      </c>
      <c r="E63" s="104">
        <f t="shared" si="8"/>
        <v>10.815580285714287</v>
      </c>
      <c r="F63" s="104">
        <f t="shared" si="8"/>
        <v>10.492727142857143</v>
      </c>
      <c r="G63" s="104">
        <f t="shared" si="8"/>
        <v>10.169874</v>
      </c>
      <c r="H63" s="104">
        <f t="shared" si="8"/>
        <v>9.8470208571428568</v>
      </c>
      <c r="I63" s="104">
        <f t="shared" si="8"/>
        <v>9.5241677142857135</v>
      </c>
      <c r="J63" s="104">
        <f t="shared" si="8"/>
        <v>9.2013145714285702</v>
      </c>
      <c r="K63" s="104">
        <f t="shared" si="8"/>
        <v>8.8784614285714269</v>
      </c>
      <c r="L63" s="104">
        <f t="shared" si="8"/>
        <v>8.5556082857142837</v>
      </c>
      <c r="M63" s="104">
        <f t="shared" si="8"/>
        <v>8.2327551428571404</v>
      </c>
      <c r="N63" s="104">
        <f t="shared" si="8"/>
        <v>7.9099019999999971</v>
      </c>
      <c r="O63" s="104">
        <f t="shared" si="8"/>
        <v>7.5870488571428538</v>
      </c>
      <c r="P63" s="104">
        <f t="shared" si="8"/>
        <v>7.2641957142857105</v>
      </c>
      <c r="Q63" s="104">
        <f t="shared" si="8"/>
        <v>6.9413425714285673</v>
      </c>
      <c r="R63" s="104">
        <f t="shared" si="8"/>
        <v>6.618489428571424</v>
      </c>
      <c r="S63" s="104">
        <f t="shared" si="8"/>
        <v>6.2956362857142807</v>
      </c>
      <c r="T63" s="104">
        <f t="shared" si="8"/>
        <v>5.9727831428571374</v>
      </c>
      <c r="U63" s="104">
        <f t="shared" si="8"/>
        <v>5.6499299999999941</v>
      </c>
      <c r="V63" s="104">
        <f t="shared" si="8"/>
        <v>5.3270768571428526</v>
      </c>
      <c r="W63" s="104">
        <f t="shared" si="8"/>
        <v>5.0042237142857093</v>
      </c>
    </row>
    <row r="64" spans="1:23" ht="30.75" customHeight="1" x14ac:dyDescent="0.25">
      <c r="A64" s="112" t="s">
        <v>234</v>
      </c>
      <c r="B64" s="108">
        <f t="shared" ref="B64:W64" si="9">B57-B58</f>
        <v>0</v>
      </c>
      <c r="C64" s="108">
        <f t="shared" si="9"/>
        <v>1867174.4212495829</v>
      </c>
      <c r="D64" s="108">
        <f t="shared" si="9"/>
        <v>1998368.3995740216</v>
      </c>
      <c r="E64" s="108">
        <f t="shared" si="9"/>
        <v>2194084.5433603637</v>
      </c>
      <c r="F64" s="108">
        <f t="shared" si="9"/>
        <v>2409275.030580081</v>
      </c>
      <c r="G64" s="108">
        <f t="shared" si="9"/>
        <v>2645905.0251046624</v>
      </c>
      <c r="H64" s="108">
        <f t="shared" si="9"/>
        <v>2906140.4083174081</v>
      </c>
      <c r="I64" s="108">
        <f t="shared" si="9"/>
        <v>3192368.4892901946</v>
      </c>
      <c r="J64" s="108">
        <f t="shared" si="9"/>
        <v>3507220.8698000158</v>
      </c>
      <c r="K64" s="108">
        <f t="shared" si="9"/>
        <v>3853598.6899141967</v>
      </c>
      <c r="L64" s="108">
        <f t="shared" si="9"/>
        <v>4234700.5036475053</v>
      </c>
      <c r="M64" s="108">
        <f t="shared" si="9"/>
        <v>4654053.0604833644</v>
      </c>
      <c r="N64" s="108">
        <f t="shared" si="9"/>
        <v>5115545.2976219989</v>
      </c>
      <c r="O64" s="108">
        <f t="shared" si="9"/>
        <v>5623465.8799656909</v>
      </c>
      <c r="P64" s="108">
        <f t="shared" si="9"/>
        <v>6182544.6604023678</v>
      </c>
      <c r="Q64" s="108">
        <f t="shared" si="9"/>
        <v>6797998.4722646568</v>
      </c>
      <c r="R64" s="108">
        <f t="shared" si="9"/>
        <v>7475581.7093225569</v>
      </c>
      <c r="S64" s="108">
        <f t="shared" si="9"/>
        <v>8221642.1967563313</v>
      </c>
      <c r="T64" s="108">
        <f t="shared" si="9"/>
        <v>9043182.9097419605</v>
      </c>
      <c r="U64" s="108">
        <f t="shared" si="9"/>
        <v>9947930.1551062539</v>
      </c>
      <c r="V64" s="108">
        <f t="shared" si="9"/>
        <v>10944408.896572065</v>
      </c>
      <c r="W64" s="108">
        <f t="shared" si="9"/>
        <v>12042025.976079682</v>
      </c>
    </row>
    <row r="65" spans="1:23" ht="11.25" customHeight="1" x14ac:dyDescent="0.25">
      <c r="A65" s="76" t="s">
        <v>235</v>
      </c>
      <c r="B65" s="111">
        <f t="shared" ref="B65:W65" si="10">IF(AND(B45&gt;$B$92,B45&lt;=$B$92+$B$27),$B$25/$B$27,0)</f>
        <v>0</v>
      </c>
      <c r="C65" s="111">
        <f t="shared" si="10"/>
        <v>0</v>
      </c>
      <c r="D65" s="111">
        <f t="shared" si="10"/>
        <v>14.675142857142857</v>
      </c>
      <c r="E65" s="111">
        <f t="shared" si="10"/>
        <v>14.675142857142857</v>
      </c>
      <c r="F65" s="111">
        <f t="shared" si="10"/>
        <v>14.675142857142857</v>
      </c>
      <c r="G65" s="111">
        <f t="shared" si="10"/>
        <v>14.675142857142857</v>
      </c>
      <c r="H65" s="111">
        <f t="shared" si="10"/>
        <v>14.675142857142857</v>
      </c>
      <c r="I65" s="111">
        <f t="shared" si="10"/>
        <v>14.675142857142857</v>
      </c>
      <c r="J65" s="111">
        <f t="shared" si="10"/>
        <v>14.675142857142857</v>
      </c>
      <c r="K65" s="111">
        <f t="shared" si="10"/>
        <v>14.675142857142857</v>
      </c>
      <c r="L65" s="111">
        <f t="shared" si="10"/>
        <v>14.675142857142857</v>
      </c>
      <c r="M65" s="111">
        <f t="shared" si="10"/>
        <v>14.675142857142857</v>
      </c>
      <c r="N65" s="111">
        <f t="shared" si="10"/>
        <v>14.675142857142857</v>
      </c>
      <c r="O65" s="111">
        <f t="shared" si="10"/>
        <v>14.675142857142857</v>
      </c>
      <c r="P65" s="111">
        <f t="shared" si="10"/>
        <v>14.675142857142857</v>
      </c>
      <c r="Q65" s="111">
        <f t="shared" si="10"/>
        <v>14.675142857142857</v>
      </c>
      <c r="R65" s="111">
        <f t="shared" si="10"/>
        <v>14.675142857142857</v>
      </c>
      <c r="S65" s="111">
        <f t="shared" si="10"/>
        <v>14.675142857142857</v>
      </c>
      <c r="T65" s="111">
        <f t="shared" si="10"/>
        <v>14.675142857142857</v>
      </c>
      <c r="U65" s="111">
        <f t="shared" si="10"/>
        <v>14.675142857142857</v>
      </c>
      <c r="V65" s="111">
        <f t="shared" si="10"/>
        <v>14.675142857142857</v>
      </c>
      <c r="W65" s="111">
        <f t="shared" si="10"/>
        <v>14.675142857142857</v>
      </c>
    </row>
    <row r="66" spans="1:23" ht="11.25" customHeight="1" x14ac:dyDescent="0.25">
      <c r="A66" s="76" t="s">
        <v>236</v>
      </c>
      <c r="B66" s="111">
        <f>IF(AND(B45&gt;$B$92,B45&lt;=$B$92+$B$27),B65,0)</f>
        <v>0</v>
      </c>
      <c r="C66" s="111">
        <f t="shared" ref="C66:W66" si="11">IF(AND(C45&gt;$B$92,C45&lt;=$B$92+$B$27),C65+B66,0)</f>
        <v>0</v>
      </c>
      <c r="D66" s="111">
        <f t="shared" si="11"/>
        <v>14.675142857142857</v>
      </c>
      <c r="E66" s="111">
        <f t="shared" si="11"/>
        <v>29.350285714285715</v>
      </c>
      <c r="F66" s="111">
        <f t="shared" si="11"/>
        <v>44.02542857142857</v>
      </c>
      <c r="G66" s="111">
        <f t="shared" si="11"/>
        <v>58.700571428571429</v>
      </c>
      <c r="H66" s="111">
        <f t="shared" si="11"/>
        <v>73.375714285714281</v>
      </c>
      <c r="I66" s="111">
        <f t="shared" si="11"/>
        <v>88.05085714285714</v>
      </c>
      <c r="J66" s="111">
        <f t="shared" si="11"/>
        <v>102.726</v>
      </c>
      <c r="K66" s="111">
        <f t="shared" si="11"/>
        <v>117.40114285714286</v>
      </c>
      <c r="L66" s="111">
        <f t="shared" si="11"/>
        <v>132.07628571428572</v>
      </c>
      <c r="M66" s="111">
        <f t="shared" si="11"/>
        <v>146.75142857142856</v>
      </c>
      <c r="N66" s="111">
        <f t="shared" si="11"/>
        <v>161.42657142857141</v>
      </c>
      <c r="O66" s="111">
        <f t="shared" si="11"/>
        <v>176.10171428571425</v>
      </c>
      <c r="P66" s="111">
        <f t="shared" si="11"/>
        <v>190.7768571428571</v>
      </c>
      <c r="Q66" s="111">
        <f t="shared" si="11"/>
        <v>205.45199999999994</v>
      </c>
      <c r="R66" s="111">
        <f t="shared" si="11"/>
        <v>220.12714285714279</v>
      </c>
      <c r="S66" s="111">
        <f t="shared" si="11"/>
        <v>234.80228571428563</v>
      </c>
      <c r="T66" s="111">
        <f t="shared" si="11"/>
        <v>249.47742857142848</v>
      </c>
      <c r="U66" s="111">
        <f t="shared" si="11"/>
        <v>264.15257142857132</v>
      </c>
      <c r="V66" s="111">
        <f t="shared" si="11"/>
        <v>278.82771428571419</v>
      </c>
      <c r="W66" s="111">
        <f t="shared" si="11"/>
        <v>293.50285714285707</v>
      </c>
    </row>
    <row r="67" spans="1:23" ht="25.5" customHeight="1" x14ac:dyDescent="0.25">
      <c r="A67" s="112" t="s">
        <v>237</v>
      </c>
      <c r="B67" s="108">
        <f t="shared" ref="B67:W67" si="12">B64-B65</f>
        <v>0</v>
      </c>
      <c r="C67" s="108">
        <f t="shared" si="12"/>
        <v>1867174.4212495829</v>
      </c>
      <c r="D67" s="108">
        <f>D64-D65</f>
        <v>1998353.7244311643</v>
      </c>
      <c r="E67" s="108">
        <f t="shared" si="12"/>
        <v>2194069.8682175064</v>
      </c>
      <c r="F67" s="108">
        <f t="shared" si="12"/>
        <v>2409260.3554372238</v>
      </c>
      <c r="G67" s="108">
        <f t="shared" si="12"/>
        <v>2645890.3499618052</v>
      </c>
      <c r="H67" s="108">
        <f t="shared" si="12"/>
        <v>2906125.7331745508</v>
      </c>
      <c r="I67" s="108">
        <f t="shared" si="12"/>
        <v>3192353.8141473373</v>
      </c>
      <c r="J67" s="108">
        <f t="shared" si="12"/>
        <v>3507206.1946571586</v>
      </c>
      <c r="K67" s="108">
        <f t="shared" si="12"/>
        <v>3853584.0147713395</v>
      </c>
      <c r="L67" s="108">
        <f t="shared" si="12"/>
        <v>4234685.8285046481</v>
      </c>
      <c r="M67" s="108">
        <f t="shared" si="12"/>
        <v>4654038.3853405071</v>
      </c>
      <c r="N67" s="108">
        <f t="shared" si="12"/>
        <v>5115530.6224791417</v>
      </c>
      <c r="O67" s="108">
        <f t="shared" si="12"/>
        <v>5623451.2048228336</v>
      </c>
      <c r="P67" s="108">
        <f t="shared" si="12"/>
        <v>6182529.9852595106</v>
      </c>
      <c r="Q67" s="108">
        <f t="shared" si="12"/>
        <v>6797983.7971217996</v>
      </c>
      <c r="R67" s="108">
        <f t="shared" si="12"/>
        <v>7475567.0341796996</v>
      </c>
      <c r="S67" s="108">
        <f t="shared" si="12"/>
        <v>8221627.521613474</v>
      </c>
      <c r="T67" s="108">
        <f t="shared" si="12"/>
        <v>9043168.2345991042</v>
      </c>
      <c r="U67" s="108">
        <f t="shared" si="12"/>
        <v>9947915.4799633976</v>
      </c>
      <c r="V67" s="108">
        <f t="shared" si="12"/>
        <v>10944394.221429208</v>
      </c>
      <c r="W67" s="108">
        <f t="shared" si="12"/>
        <v>12042011.300936826</v>
      </c>
    </row>
    <row r="68" spans="1:23" ht="12" customHeight="1" x14ac:dyDescent="0.25">
      <c r="A68" s="76"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1998353.7244311643</v>
      </c>
      <c r="E69" s="107">
        <f>E67+E68</f>
        <v>2194069.8682175064</v>
      </c>
      <c r="F69" s="107">
        <f t="shared" ref="F69:W69" si="14">F67-F68</f>
        <v>2409260.3554372238</v>
      </c>
      <c r="G69" s="107">
        <f t="shared" si="14"/>
        <v>2645890.3499618052</v>
      </c>
      <c r="H69" s="107">
        <f t="shared" si="14"/>
        <v>2906125.7331745508</v>
      </c>
      <c r="I69" s="107">
        <f t="shared" si="14"/>
        <v>3192353.8141473373</v>
      </c>
      <c r="J69" s="107">
        <f t="shared" si="14"/>
        <v>3507206.1946571586</v>
      </c>
      <c r="K69" s="107">
        <f t="shared" si="14"/>
        <v>3853584.0147713395</v>
      </c>
      <c r="L69" s="107">
        <f t="shared" si="14"/>
        <v>4234685.8285046481</v>
      </c>
      <c r="M69" s="107">
        <f t="shared" si="14"/>
        <v>4654038.3853405071</v>
      </c>
      <c r="N69" s="107">
        <f t="shared" si="14"/>
        <v>5115530.6224791417</v>
      </c>
      <c r="O69" s="107">
        <f t="shared" si="14"/>
        <v>5623451.2048228336</v>
      </c>
      <c r="P69" s="107">
        <f t="shared" si="14"/>
        <v>6182529.9852595106</v>
      </c>
      <c r="Q69" s="107">
        <f t="shared" si="14"/>
        <v>6797983.7971217996</v>
      </c>
      <c r="R69" s="107">
        <f t="shared" si="14"/>
        <v>7475567.0341796996</v>
      </c>
      <c r="S69" s="107">
        <f t="shared" si="14"/>
        <v>8221627.521613474</v>
      </c>
      <c r="T69" s="107">
        <f t="shared" si="14"/>
        <v>9043168.2345991042</v>
      </c>
      <c r="U69" s="107">
        <f t="shared" si="14"/>
        <v>9947915.4799633976</v>
      </c>
      <c r="V69" s="107">
        <f t="shared" si="14"/>
        <v>10944394.221429208</v>
      </c>
      <c r="W69" s="107">
        <f t="shared" si="14"/>
        <v>12042011.300936826</v>
      </c>
    </row>
    <row r="70" spans="1:23" ht="12" customHeight="1" x14ac:dyDescent="0.25">
      <c r="A70" s="76" t="s">
        <v>207</v>
      </c>
      <c r="B70" s="104">
        <f t="shared" ref="B70:W70" si="15">-IF(B69&gt;0, B69*$B$35, 0)</f>
        <v>0</v>
      </c>
      <c r="C70" s="104">
        <f t="shared" si="15"/>
        <v>-373434.88424991659</v>
      </c>
      <c r="D70" s="104">
        <f t="shared" si="15"/>
        <v>-399670.74488623289</v>
      </c>
      <c r="E70" s="104">
        <f t="shared" si="15"/>
        <v>-438813.97364350129</v>
      </c>
      <c r="F70" s="104">
        <f t="shared" si="15"/>
        <v>-481852.07108744478</v>
      </c>
      <c r="G70" s="104">
        <f t="shared" si="15"/>
        <v>-529178.06999236101</v>
      </c>
      <c r="H70" s="104">
        <f t="shared" si="15"/>
        <v>-581225.14663491014</v>
      </c>
      <c r="I70" s="104">
        <f t="shared" si="15"/>
        <v>-638470.76282946754</v>
      </c>
      <c r="J70" s="104">
        <f t="shared" si="15"/>
        <v>-701441.23893143178</v>
      </c>
      <c r="K70" s="104">
        <f t="shared" si="15"/>
        <v>-770716.80295426794</v>
      </c>
      <c r="L70" s="104">
        <f t="shared" si="15"/>
        <v>-846937.16570092971</v>
      </c>
      <c r="M70" s="104">
        <f t="shared" si="15"/>
        <v>-930807.67706810148</v>
      </c>
      <c r="N70" s="104">
        <f t="shared" si="15"/>
        <v>-1023106.1244958284</v>
      </c>
      <c r="O70" s="104">
        <f t="shared" si="15"/>
        <v>-1124690.2409645668</v>
      </c>
      <c r="P70" s="104">
        <f t="shared" si="15"/>
        <v>-1236505.9970519021</v>
      </c>
      <c r="Q70" s="104">
        <f t="shared" si="15"/>
        <v>-1359596.75942436</v>
      </c>
      <c r="R70" s="104">
        <f t="shared" si="15"/>
        <v>-1495113.40683594</v>
      </c>
      <c r="S70" s="104">
        <f t="shared" si="15"/>
        <v>-1644325.5043226948</v>
      </c>
      <c r="T70" s="104">
        <f t="shared" si="15"/>
        <v>-1808633.6469198209</v>
      </c>
      <c r="U70" s="104">
        <f t="shared" si="15"/>
        <v>-1989583.0959926797</v>
      </c>
      <c r="V70" s="104">
        <f t="shared" si="15"/>
        <v>-2188878.8442858416</v>
      </c>
      <c r="W70" s="104">
        <f t="shared" si="15"/>
        <v>-2408402.2601873651</v>
      </c>
    </row>
    <row r="71" spans="1:23" ht="12.75" customHeight="1" thickBot="1" x14ac:dyDescent="0.3">
      <c r="A71" s="113" t="s">
        <v>240</v>
      </c>
      <c r="B71" s="114">
        <f t="shared" ref="B71:W71" si="16">B69+B70</f>
        <v>0</v>
      </c>
      <c r="C71" s="114">
        <f>C69+C70</f>
        <v>1493739.5369996664</v>
      </c>
      <c r="D71" s="114">
        <f t="shared" si="16"/>
        <v>1598682.9795449316</v>
      </c>
      <c r="E71" s="114">
        <f t="shared" si="16"/>
        <v>1755255.8945740052</v>
      </c>
      <c r="F71" s="114">
        <f t="shared" si="16"/>
        <v>1927408.2843497791</v>
      </c>
      <c r="G71" s="114">
        <f t="shared" si="16"/>
        <v>2116712.279969444</v>
      </c>
      <c r="H71" s="114">
        <f t="shared" si="16"/>
        <v>2324900.5865396406</v>
      </c>
      <c r="I71" s="114">
        <f t="shared" si="16"/>
        <v>2553883.0513178697</v>
      </c>
      <c r="J71" s="114">
        <f t="shared" si="16"/>
        <v>2805764.9557257267</v>
      </c>
      <c r="K71" s="114">
        <f t="shared" si="16"/>
        <v>3082867.2118170718</v>
      </c>
      <c r="L71" s="114">
        <f t="shared" si="16"/>
        <v>3387748.6628037184</v>
      </c>
      <c r="M71" s="114">
        <f t="shared" si="16"/>
        <v>3723230.7082724059</v>
      </c>
      <c r="N71" s="114">
        <f t="shared" si="16"/>
        <v>4092424.4979833132</v>
      </c>
      <c r="O71" s="114">
        <f t="shared" si="16"/>
        <v>4498760.9638582673</v>
      </c>
      <c r="P71" s="114">
        <f t="shared" si="16"/>
        <v>4946023.9882076085</v>
      </c>
      <c r="Q71" s="114">
        <f t="shared" si="16"/>
        <v>5438387.03769744</v>
      </c>
      <c r="R71" s="114">
        <f t="shared" si="16"/>
        <v>5980453.6273437599</v>
      </c>
      <c r="S71" s="114">
        <f t="shared" si="16"/>
        <v>6577302.0172907794</v>
      </c>
      <c r="T71" s="114">
        <f t="shared" si="16"/>
        <v>7234534.5876792837</v>
      </c>
      <c r="U71" s="114">
        <f t="shared" si="16"/>
        <v>7958332.3839707179</v>
      </c>
      <c r="V71" s="114">
        <f t="shared" si="16"/>
        <v>8755515.3771433663</v>
      </c>
      <c r="W71" s="114">
        <f t="shared" si="16"/>
        <v>9633609.0407494605</v>
      </c>
    </row>
    <row r="72" spans="1:23" ht="14.25" customHeight="1" thickBot="1" x14ac:dyDescent="0.3">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5">
      <c r="A73" s="101" t="s">
        <v>241</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5">
      <c r="A74" s="112" t="s">
        <v>237</v>
      </c>
      <c r="B74" s="108">
        <f t="shared" ref="B74:W74" si="18">B67</f>
        <v>0</v>
      </c>
      <c r="C74" s="108">
        <f t="shared" si="18"/>
        <v>1867174.4212495829</v>
      </c>
      <c r="D74" s="108">
        <f t="shared" si="18"/>
        <v>1998353.7244311643</v>
      </c>
      <c r="E74" s="108">
        <f t="shared" si="18"/>
        <v>2194069.8682175064</v>
      </c>
      <c r="F74" s="108">
        <f t="shared" si="18"/>
        <v>2409260.3554372238</v>
      </c>
      <c r="G74" s="108">
        <f t="shared" si="18"/>
        <v>2645890.3499618052</v>
      </c>
      <c r="H74" s="108">
        <f t="shared" si="18"/>
        <v>2906125.7331745508</v>
      </c>
      <c r="I74" s="108">
        <f t="shared" si="18"/>
        <v>3192353.8141473373</v>
      </c>
      <c r="J74" s="108">
        <f t="shared" si="18"/>
        <v>3507206.1946571586</v>
      </c>
      <c r="K74" s="108">
        <f t="shared" si="18"/>
        <v>3853584.0147713395</v>
      </c>
      <c r="L74" s="108">
        <f t="shared" si="18"/>
        <v>4234685.8285046481</v>
      </c>
      <c r="M74" s="108">
        <f t="shared" si="18"/>
        <v>4654038.3853405071</v>
      </c>
      <c r="N74" s="108">
        <f t="shared" si="18"/>
        <v>5115530.6224791417</v>
      </c>
      <c r="O74" s="108">
        <f t="shared" si="18"/>
        <v>5623451.2048228336</v>
      </c>
      <c r="P74" s="108">
        <f t="shared" si="18"/>
        <v>6182529.9852595106</v>
      </c>
      <c r="Q74" s="108">
        <f t="shared" si="18"/>
        <v>6797983.7971217996</v>
      </c>
      <c r="R74" s="108">
        <f t="shared" si="18"/>
        <v>7475567.0341796996</v>
      </c>
      <c r="S74" s="108">
        <f t="shared" si="18"/>
        <v>8221627.521613474</v>
      </c>
      <c r="T74" s="108">
        <f t="shared" si="18"/>
        <v>9043168.2345991042</v>
      </c>
      <c r="U74" s="108">
        <f t="shared" si="18"/>
        <v>9947915.4799633976</v>
      </c>
      <c r="V74" s="108">
        <f t="shared" si="18"/>
        <v>10944394.221429208</v>
      </c>
      <c r="W74" s="108">
        <f t="shared" si="18"/>
        <v>12042011.300936826</v>
      </c>
    </row>
    <row r="75" spans="1:23" ht="12" customHeight="1" x14ac:dyDescent="0.25">
      <c r="A75" s="76" t="s">
        <v>235</v>
      </c>
      <c r="B75" s="104">
        <f t="shared" ref="B75:W75" si="19">B65</f>
        <v>0</v>
      </c>
      <c r="C75" s="104">
        <f t="shared" si="19"/>
        <v>0</v>
      </c>
      <c r="D75" s="104">
        <f t="shared" si="19"/>
        <v>14.675142857142857</v>
      </c>
      <c r="E75" s="104">
        <f t="shared" si="19"/>
        <v>14.675142857142857</v>
      </c>
      <c r="F75" s="104">
        <f t="shared" si="19"/>
        <v>14.675142857142857</v>
      </c>
      <c r="G75" s="104">
        <f t="shared" si="19"/>
        <v>14.675142857142857</v>
      </c>
      <c r="H75" s="104">
        <f t="shared" si="19"/>
        <v>14.675142857142857</v>
      </c>
      <c r="I75" s="104">
        <f t="shared" si="19"/>
        <v>14.675142857142857</v>
      </c>
      <c r="J75" s="104">
        <f t="shared" si="19"/>
        <v>14.675142857142857</v>
      </c>
      <c r="K75" s="104">
        <f t="shared" si="19"/>
        <v>14.675142857142857</v>
      </c>
      <c r="L75" s="104">
        <f t="shared" si="19"/>
        <v>14.675142857142857</v>
      </c>
      <c r="M75" s="104">
        <f t="shared" si="19"/>
        <v>14.675142857142857</v>
      </c>
      <c r="N75" s="104">
        <f t="shared" si="19"/>
        <v>14.675142857142857</v>
      </c>
      <c r="O75" s="104">
        <f t="shared" si="19"/>
        <v>14.675142857142857</v>
      </c>
      <c r="P75" s="104">
        <f t="shared" si="19"/>
        <v>14.675142857142857</v>
      </c>
      <c r="Q75" s="104">
        <f t="shared" si="19"/>
        <v>14.675142857142857</v>
      </c>
      <c r="R75" s="104">
        <f t="shared" si="19"/>
        <v>14.675142857142857</v>
      </c>
      <c r="S75" s="104">
        <f t="shared" si="19"/>
        <v>14.675142857142857</v>
      </c>
      <c r="T75" s="104">
        <f t="shared" si="19"/>
        <v>14.675142857142857</v>
      </c>
      <c r="U75" s="104">
        <f t="shared" si="19"/>
        <v>14.675142857142857</v>
      </c>
      <c r="V75" s="104">
        <f t="shared" si="19"/>
        <v>14.675142857142857</v>
      </c>
      <c r="W75" s="104">
        <f t="shared" si="19"/>
        <v>14.675142857142857</v>
      </c>
    </row>
    <row r="76" spans="1:23" ht="12" customHeight="1" x14ac:dyDescent="0.25">
      <c r="A76" s="76"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6" t="s">
        <v>207</v>
      </c>
      <c r="B77" s="111">
        <f>IF(SUM($B$70:B70),0,SUM($B$70:B70))</f>
        <v>0</v>
      </c>
      <c r="C77" s="111">
        <f>IF(SUM($B$70:C70)+SUM($B$77:B77)&gt;0,0,SUM($B$70:C70)-SUM($B$77:B77))</f>
        <v>-373434.88424991659</v>
      </c>
      <c r="D77" s="111">
        <f>IF(SUM($B$70:D70)+SUM($B$77:C77)&gt;0,0,SUM($B$70:D70)-SUM($B$77:C77))</f>
        <v>-399670.74488623295</v>
      </c>
      <c r="E77" s="111">
        <f>IF(SUM($B$70:E70)+SUM($B$77:D77)&gt;0,0,SUM($B$70:E70)-SUM($B$77:D77))</f>
        <v>-438813.97364350129</v>
      </c>
      <c r="F77" s="111">
        <f>IF(SUM($B$70:F70)+SUM($B$77:E77)&gt;0,0,SUM($B$70:F70)-SUM($B$77:E77))</f>
        <v>-481852.0710874449</v>
      </c>
      <c r="G77" s="111">
        <f>IF(SUM($B$70:G70)+SUM($B$77:F77)&gt;0,0,SUM($B$70:G70)-SUM($B$77:F77))</f>
        <v>-529178.06999236112</v>
      </c>
      <c r="H77" s="111">
        <f>IF(SUM($B$70:H70)+SUM($B$77:G77)&gt;0,0,SUM($B$70:H70)-SUM($B$77:G77))</f>
        <v>-581225.14663491026</v>
      </c>
      <c r="I77" s="111">
        <f>IF(SUM($B$70:I70)+SUM($B$77:H77)&gt;0,0,SUM($B$70:I70)-SUM($B$77:H77))</f>
        <v>-638470.76282946765</v>
      </c>
      <c r="J77" s="111">
        <f>IF(SUM($B$70:J70)+SUM($B$77:I77)&gt;0,0,SUM($B$70:J70)-SUM($B$77:I77))</f>
        <v>-701441.2389314319</v>
      </c>
      <c r="K77" s="111">
        <f>IF(SUM($B$70:K70)+SUM($B$77:J77)&gt;0,0,SUM($B$70:K70)-SUM($B$77:J77))</f>
        <v>-770716.80295426818</v>
      </c>
      <c r="L77" s="111">
        <f>IF(SUM($B$70:L70)+SUM($B$77:K77)&gt;0,0,SUM($B$70:L70)-SUM($B$77:K77))</f>
        <v>-846937.16570092924</v>
      </c>
      <c r="M77" s="111">
        <f>IF(SUM($B$70:M70)+SUM($B$77:L77)&gt;0,0,SUM($B$70:M70)-SUM($B$77:L77))</f>
        <v>-930807.67706810124</v>
      </c>
      <c r="N77" s="111">
        <f>IF(SUM($B$70:N70)+SUM($B$77:M77)&gt;0,0,SUM($B$70:N70)-SUM($B$77:M77))</f>
        <v>-1023106.1244958285</v>
      </c>
      <c r="O77" s="111">
        <f>IF(SUM($B$70:O70)+SUM($B$77:N77)&gt;0,0,SUM($B$70:O70)-SUM($B$77:N77))</f>
        <v>-1124690.2409645673</v>
      </c>
      <c r="P77" s="111">
        <f>IF(SUM($B$70:P70)+SUM($B$77:O77)&gt;0,0,SUM($B$70:P70)-SUM($B$77:O77))</f>
        <v>-1236505.9970519021</v>
      </c>
      <c r="Q77" s="111">
        <f>IF(SUM($B$70:Q70)+SUM($B$77:P77)&gt;0,0,SUM($B$70:Q70)-SUM($B$77:P77))</f>
        <v>-1359596.7594243605</v>
      </c>
      <c r="R77" s="111">
        <f>IF(SUM($B$70:R70)+SUM($B$77:Q77)&gt;0,0,SUM($B$70:R70)-SUM($B$77:Q77))</f>
        <v>-1495113.4068359397</v>
      </c>
      <c r="S77" s="111">
        <f>IF(SUM($B$70:S70)+SUM($B$77:R77)&gt;0,0,SUM($B$70:S70)-SUM($B$77:R77))</f>
        <v>-1644325.5043226946</v>
      </c>
      <c r="T77" s="111">
        <f>IF(SUM($B$70:T70)+SUM($B$77:S77)&gt;0,0,SUM($B$70:T70)-SUM($B$77:S77))</f>
        <v>-1808633.6469198205</v>
      </c>
      <c r="U77" s="111">
        <f>IF(SUM($B$70:U70)+SUM($B$77:T77)&gt;0,0,SUM($B$70:U70)-SUM($B$77:T77))</f>
        <v>-1989583.0959926788</v>
      </c>
      <c r="V77" s="111">
        <f>IF(SUM($B$70:V70)+SUM($B$77:U77)&gt;0,0,SUM($B$70:V70)-SUM($B$77:U77))</f>
        <v>-2188878.844285842</v>
      </c>
      <c r="W77" s="111">
        <f>IF(SUM($B$70:W70)+SUM($B$77:V77)&gt;0,0,SUM($B$70:W70)-SUM($B$77:V77))</f>
        <v>-2408402.2601873651</v>
      </c>
    </row>
    <row r="78" spans="1:23" ht="12" customHeight="1" x14ac:dyDescent="0.25">
      <c r="A78" s="76" t="s">
        <v>242</v>
      </c>
      <c r="B78" s="104">
        <f t="shared" ref="B78:W78" si="21">(B57*0.2-B58*0.2)</f>
        <v>0</v>
      </c>
      <c r="C78" s="104">
        <f t="shared" si="21"/>
        <v>373434.88424991659</v>
      </c>
      <c r="D78" s="104">
        <f t="shared" si="21"/>
        <v>399673.67991480429</v>
      </c>
      <c r="E78" s="104">
        <f t="shared" si="21"/>
        <v>438816.90867207269</v>
      </c>
      <c r="F78" s="104">
        <f t="shared" si="21"/>
        <v>481855.00611601619</v>
      </c>
      <c r="G78" s="104">
        <f t="shared" si="21"/>
        <v>529181.00502093241</v>
      </c>
      <c r="H78" s="104">
        <f t="shared" si="21"/>
        <v>581228.08166348154</v>
      </c>
      <c r="I78" s="104">
        <f t="shared" si="21"/>
        <v>638473.69785803894</v>
      </c>
      <c r="J78" s="104">
        <f t="shared" si="21"/>
        <v>701444.17396000319</v>
      </c>
      <c r="K78" s="104">
        <f t="shared" si="21"/>
        <v>770719.73798283935</v>
      </c>
      <c r="L78" s="104">
        <f t="shared" si="21"/>
        <v>846940.10072950111</v>
      </c>
      <c r="M78" s="104">
        <f t="shared" si="21"/>
        <v>930810.61209667299</v>
      </c>
      <c r="N78" s="104">
        <f t="shared" si="21"/>
        <v>1023109.0595243998</v>
      </c>
      <c r="O78" s="104">
        <f t="shared" si="21"/>
        <v>1124693.1759931382</v>
      </c>
      <c r="P78" s="104">
        <f t="shared" si="21"/>
        <v>1236508.9320804735</v>
      </c>
      <c r="Q78" s="104">
        <f t="shared" si="21"/>
        <v>1359599.6944529314</v>
      </c>
      <c r="R78" s="104">
        <f t="shared" si="21"/>
        <v>1495116.3418645114</v>
      </c>
      <c r="S78" s="104">
        <f t="shared" si="21"/>
        <v>1644328.4393512665</v>
      </c>
      <c r="T78" s="104">
        <f t="shared" si="21"/>
        <v>1808636.5819483921</v>
      </c>
      <c r="U78" s="104">
        <f t="shared" si="21"/>
        <v>1989586.0310212509</v>
      </c>
      <c r="V78" s="104">
        <f t="shared" si="21"/>
        <v>2188881.7793144132</v>
      </c>
      <c r="W78" s="104">
        <f t="shared" si="21"/>
        <v>2408405.1952159368</v>
      </c>
    </row>
    <row r="79" spans="1:23" ht="12" customHeight="1" x14ac:dyDescent="0.25">
      <c r="A79" s="76" t="s">
        <v>243</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5">
      <c r="A80" s="76"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6"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1585577.1430120019</v>
      </c>
      <c r="E82" s="108">
        <f t="shared" si="24"/>
        <v>1735698.9876235425</v>
      </c>
      <c r="F82" s="108">
        <f t="shared" si="24"/>
        <v>1905903.9430559787</v>
      </c>
      <c r="G82" s="108">
        <f t="shared" si="24"/>
        <v>2093063.9879451573</v>
      </c>
      <c r="H82" s="108">
        <f t="shared" si="24"/>
        <v>2298891.7556465375</v>
      </c>
      <c r="I82" s="108">
        <f t="shared" si="24"/>
        <v>2525274.9506487628</v>
      </c>
      <c r="J82" s="108">
        <f t="shared" si="24"/>
        <v>2774294.4251029161</v>
      </c>
      <c r="K82" s="108">
        <f t="shared" si="24"/>
        <v>3048244.1372338249</v>
      </c>
      <c r="L82" s="108">
        <f t="shared" si="24"/>
        <v>3349653.1888585594</v>
      </c>
      <c r="M82" s="108">
        <f t="shared" si="24"/>
        <v>3681310.1600169917</v>
      </c>
      <c r="N82" s="108">
        <f t="shared" si="24"/>
        <v>4046289.9816976213</v>
      </c>
      <c r="O82" s="108">
        <f t="shared" si="24"/>
        <v>4447983.6130520683</v>
      </c>
      <c r="P82" s="108">
        <f t="shared" si="24"/>
        <v>4890130.8175921123</v>
      </c>
      <c r="Q82" s="108">
        <f t="shared" si="24"/>
        <v>5376856.3639393821</v>
      </c>
      <c r="R82" s="108">
        <f t="shared" si="24"/>
        <v>5912710.0110661415</v>
      </c>
      <c r="S82" s="108">
        <f t="shared" si="24"/>
        <v>6502710.6759755732</v>
      </c>
      <c r="T82" s="108">
        <f t="shared" si="24"/>
        <v>7152395.2238088911</v>
      </c>
      <c r="U82" s="108">
        <f t="shared" si="24"/>
        <v>7867872.36686246</v>
      </c>
      <c r="V82" s="108">
        <f t="shared" si="24"/>
        <v>8655882.2104249559</v>
      </c>
      <c r="W82" s="108">
        <f t="shared" si="24"/>
        <v>9523862.0402268693</v>
      </c>
    </row>
    <row r="83" spans="1:23" ht="12" customHeight="1" x14ac:dyDescent="0.25">
      <c r="A83" s="96" t="s">
        <v>247</v>
      </c>
      <c r="B83" s="108">
        <f>SUM($B$82:B82)</f>
        <v>0</v>
      </c>
      <c r="C83" s="108">
        <f>SUM(B82:C82)</f>
        <v>977375.2548747079</v>
      </c>
      <c r="D83" s="108">
        <f>SUM(B82:D82)</f>
        <v>2562952.3978867098</v>
      </c>
      <c r="E83" s="108">
        <f>SUM($B$82:E82)</f>
        <v>4298651.3855102528</v>
      </c>
      <c r="F83" s="108">
        <f>SUM($B$82:F82)</f>
        <v>6204555.3285662318</v>
      </c>
      <c r="G83" s="108">
        <f>SUM($B$82:G82)</f>
        <v>8297619.3165113889</v>
      </c>
      <c r="H83" s="108">
        <f>SUM($B$82:H82)</f>
        <v>10596511.072157927</v>
      </c>
      <c r="I83" s="108">
        <f>SUM($B$82:I82)</f>
        <v>13121786.022806689</v>
      </c>
      <c r="J83" s="108">
        <f>SUM($B$82:J82)</f>
        <v>15896080.447909605</v>
      </c>
      <c r="K83" s="108">
        <f>SUM($B$82:K82)</f>
        <v>18944324.585143428</v>
      </c>
      <c r="L83" s="108">
        <f>SUM($B$82:L82)</f>
        <v>22293977.774001986</v>
      </c>
      <c r="M83" s="108">
        <f>SUM($B$82:M82)</f>
        <v>25975287.934018977</v>
      </c>
      <c r="N83" s="108">
        <f>SUM($B$82:N82)</f>
        <v>30021577.9157166</v>
      </c>
      <c r="O83" s="108">
        <f>SUM($B$82:O82)</f>
        <v>34469561.528768666</v>
      </c>
      <c r="P83" s="108">
        <f>SUM($B$82:P82)</f>
        <v>39359692.34636078</v>
      </c>
      <c r="Q83" s="108">
        <f>SUM($B$82:Q82)</f>
        <v>44736548.710300162</v>
      </c>
      <c r="R83" s="108">
        <f>SUM($B$82:R82)</f>
        <v>50649258.721366301</v>
      </c>
      <c r="S83" s="108">
        <f>SUM($B$82:S82)</f>
        <v>57151969.397341877</v>
      </c>
      <c r="T83" s="108">
        <f>SUM($B$82:T82)</f>
        <v>64304364.621150769</v>
      </c>
      <c r="U83" s="108">
        <f>SUM($B$82:U82)</f>
        <v>72172236.988013223</v>
      </c>
      <c r="V83" s="108">
        <f>SUM($B$82:V82)</f>
        <v>80828119.198438182</v>
      </c>
      <c r="W83" s="108">
        <f>SUM($B$82:W82)</f>
        <v>90351981.238665044</v>
      </c>
    </row>
    <row r="84" spans="1:23" ht="12" customHeight="1" x14ac:dyDescent="0.25">
      <c r="A84" s="76" t="s">
        <v>248</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5">
      <c r="A85" s="112" t="s">
        <v>249</v>
      </c>
      <c r="B85" s="108">
        <f>B83*B84</f>
        <v>0</v>
      </c>
      <c r="C85" s="108">
        <f t="shared" ref="C85:W85" si="26">C82*C84</f>
        <v>977375.2548747079</v>
      </c>
      <c r="D85" s="108">
        <f t="shared" si="26"/>
        <v>1403165.6132849576</v>
      </c>
      <c r="E85" s="108">
        <f t="shared" si="26"/>
        <v>1359306.9054926329</v>
      </c>
      <c r="F85" s="108">
        <f t="shared" si="26"/>
        <v>1320887.0370206463</v>
      </c>
      <c r="G85" s="108">
        <f t="shared" si="26"/>
        <v>1283715.3420380463</v>
      </c>
      <c r="H85" s="108">
        <f t="shared" si="26"/>
        <v>1247746.3421643747</v>
      </c>
      <c r="I85" s="108">
        <f t="shared" si="26"/>
        <v>1212936.3456594101</v>
      </c>
      <c r="J85" s="108">
        <f t="shared" si="26"/>
        <v>1179243.3742755784</v>
      </c>
      <c r="K85" s="108">
        <f t="shared" si="26"/>
        <v>1146627.0931575336</v>
      </c>
      <c r="L85" s="108">
        <f t="shared" si="26"/>
        <v>1115048.7436624144</v>
      </c>
      <c r="M85" s="108">
        <f t="shared" si="26"/>
        <v>1084471.0789793283</v>
      </c>
      <c r="N85" s="108">
        <f t="shared" si="26"/>
        <v>1054858.3024314982</v>
      </c>
      <c r="O85" s="108">
        <f t="shared" si="26"/>
        <v>1026176.008349193</v>
      </c>
      <c r="P85" s="108">
        <f t="shared" si="26"/>
        <v>998391.12540612416</v>
      </c>
      <c r="Q85" s="108">
        <f t="shared" si="26"/>
        <v>971471.86231634207</v>
      </c>
      <c r="R85" s="108">
        <f t="shared" si="26"/>
        <v>945387.65579289058</v>
      </c>
      <c r="S85" s="108">
        <f t="shared" si="26"/>
        <v>920109.1206735227</v>
      </c>
      <c r="T85" s="108">
        <f t="shared" si="26"/>
        <v>895608.00212267973</v>
      </c>
      <c r="U85" s="108">
        <f t="shared" si="26"/>
        <v>871857.12982269155</v>
      </c>
      <c r="V85" s="108">
        <f t="shared" si="26"/>
        <v>848830.37407074973</v>
      </c>
      <c r="W85" s="108">
        <f t="shared" si="26"/>
        <v>826502.60370168439</v>
      </c>
    </row>
    <row r="86" spans="1:23" ht="21.75" customHeight="1" x14ac:dyDescent="0.25">
      <c r="A86" s="112" t="s">
        <v>250</v>
      </c>
      <c r="B86" s="108">
        <f>SUM(B85)</f>
        <v>0</v>
      </c>
      <c r="C86" s="108">
        <f t="shared" ref="C86:W86" si="27">C85+B86</f>
        <v>977375.2548747079</v>
      </c>
      <c r="D86" s="108">
        <f t="shared" si="27"/>
        <v>2380540.8681596657</v>
      </c>
      <c r="E86" s="108">
        <f t="shared" si="27"/>
        <v>3739847.7736522984</v>
      </c>
      <c r="F86" s="108">
        <f t="shared" si="27"/>
        <v>5060734.8106729444</v>
      </c>
      <c r="G86" s="108">
        <f t="shared" si="27"/>
        <v>6344450.152710991</v>
      </c>
      <c r="H86" s="108">
        <f t="shared" si="27"/>
        <v>7592196.4948753659</v>
      </c>
      <c r="I86" s="108">
        <f t="shared" si="27"/>
        <v>8805132.8405347764</v>
      </c>
      <c r="J86" s="108">
        <f t="shared" si="27"/>
        <v>9984376.2148103546</v>
      </c>
      <c r="K86" s="108">
        <f t="shared" si="27"/>
        <v>11131003.307967888</v>
      </c>
      <c r="L86" s="108">
        <f t="shared" si="27"/>
        <v>12246052.051630303</v>
      </c>
      <c r="M86" s="108">
        <f t="shared" si="27"/>
        <v>13330523.130609632</v>
      </c>
      <c r="N86" s="108">
        <f t="shared" si="27"/>
        <v>14385381.433041129</v>
      </c>
      <c r="O86" s="108">
        <f t="shared" si="27"/>
        <v>15411557.441390323</v>
      </c>
      <c r="P86" s="108">
        <f t="shared" si="27"/>
        <v>16409948.566796446</v>
      </c>
      <c r="Q86" s="108">
        <f t="shared" si="27"/>
        <v>17381420.429112788</v>
      </c>
      <c r="R86" s="108">
        <f t="shared" si="27"/>
        <v>18326808.08490568</v>
      </c>
      <c r="S86" s="108">
        <f t="shared" si="27"/>
        <v>19246917.205579203</v>
      </c>
      <c r="T86" s="108">
        <f t="shared" si="27"/>
        <v>20142525.207701884</v>
      </c>
      <c r="U86" s="108">
        <f t="shared" si="27"/>
        <v>21014382.337524574</v>
      </c>
      <c r="V86" s="108">
        <f t="shared" si="27"/>
        <v>21863212.711595323</v>
      </c>
      <c r="W86" s="108">
        <f t="shared" si="27"/>
        <v>22689715.315297008</v>
      </c>
    </row>
    <row r="87" spans="1:23" ht="14.25" customHeight="1" x14ac:dyDescent="0.25">
      <c r="A87" s="118" t="s">
        <v>251</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5">
      <c r="A88" s="118" t="s">
        <v>252</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3">
      <c r="A89" s="121" t="s">
        <v>253</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5">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5">
      <c r="A91" s="122" t="s">
        <v>254</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5">
      <c r="A92" s="122" t="s">
        <v>255</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5">
      <c r="A93" s="122" t="s">
        <v>256</v>
      </c>
      <c r="B93" s="127" t="s">
        <v>274</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2.75" x14ac:dyDescent="0.2">
      <c r="A95" s="122" t="s">
        <v>257</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2.75" x14ac:dyDescent="0.2">
      <c r="A96" s="131" t="s">
        <v>229</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2.75" x14ac:dyDescent="0.2">
      <c r="A97" s="132" t="s">
        <v>230</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2.75" x14ac:dyDescent="0.2">
      <c r="A98" s="132" t="s">
        <v>231</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2.75" x14ac:dyDescent="0.2">
      <c r="A99" s="132" t="s">
        <v>232</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5">
      <c r="A100" s="133" t="s">
        <v>258</v>
      </c>
      <c r="B100" s="130">
        <v>0</v>
      </c>
      <c r="C100" s="130">
        <v>513.63</v>
      </c>
      <c r="D100" s="130">
        <v>498.95485714285712</v>
      </c>
      <c r="E100" s="130">
        <v>484.27971428571425</v>
      </c>
      <c r="F100" s="130">
        <v>469.60457142857138</v>
      </c>
      <c r="G100" s="130">
        <v>454.9294285714285</v>
      </c>
      <c r="H100" s="130">
        <v>440.25428571428563</v>
      </c>
      <c r="I100" s="130">
        <v>425.57914285714276</v>
      </c>
      <c r="J100" s="130">
        <v>410.90399999999988</v>
      </c>
      <c r="K100" s="130">
        <v>396.22885714285701</v>
      </c>
      <c r="L100" s="130">
        <v>381.55371428571414</v>
      </c>
      <c r="M100" s="130">
        <v>366.87857142857126</v>
      </c>
      <c r="N100" s="130">
        <v>352.20342857142839</v>
      </c>
      <c r="O100" s="130">
        <v>337.52828571428552</v>
      </c>
      <c r="P100" s="130">
        <v>322.85314285714264</v>
      </c>
      <c r="Q100" s="130">
        <v>308.17799999999977</v>
      </c>
      <c r="R100" s="130">
        <v>293.5028571428569</v>
      </c>
      <c r="S100" s="130">
        <v>278.82771428571402</v>
      </c>
      <c r="T100" s="130">
        <v>264.15257142857115</v>
      </c>
      <c r="U100" s="130">
        <v>249.47742857142831</v>
      </c>
      <c r="V100" s="130">
        <v>234.80228571428546</v>
      </c>
      <c r="W100" s="130">
        <v>220.12714285714262</v>
      </c>
    </row>
    <row r="101" spans="1:23" ht="60" x14ac:dyDescent="0.25">
      <c r="A101" s="134" t="s">
        <v>259</v>
      </c>
      <c r="B101" s="36" t="s">
        <v>260</v>
      </c>
      <c r="C101" s="135">
        <v>0</v>
      </c>
      <c r="D101" s="135">
        <v>263408.2677686197</v>
      </c>
      <c r="E101" s="135">
        <v>206459.63644736374</v>
      </c>
      <c r="F101" s="135">
        <v>192364.62009142229</v>
      </c>
      <c r="G101" s="135">
        <v>189348.24254664098</v>
      </c>
      <c r="H101" s="135">
        <v>191085.02626940177</v>
      </c>
      <c r="I101" s="135">
        <v>195493.59158823502</v>
      </c>
      <c r="J101" s="135">
        <v>201707.53632375764</v>
      </c>
      <c r="K101" s="135">
        <v>209318.37073062037</v>
      </c>
      <c r="L101" s="135">
        <v>218123.3735354029</v>
      </c>
      <c r="M101" s="135">
        <v>228024.94410455946</v>
      </c>
      <c r="N101" s="135">
        <v>238985.06400390604</v>
      </c>
      <c r="O101" s="135">
        <v>251002.74095053805</v>
      </c>
      <c r="P101" s="135">
        <v>264102.08057192195</v>
      </c>
      <c r="Q101" s="135">
        <v>278325.69315464498</v>
      </c>
      <c r="R101" s="135">
        <v>293730.96746993024</v>
      </c>
      <c r="S101" s="135">
        <v>310387.979863599</v>
      </c>
      <c r="T101" s="135">
        <v>328378.38870574313</v>
      </c>
      <c r="U101" s="135">
        <v>347794.95547184779</v>
      </c>
      <c r="V101" s="135">
        <v>368741.48721123289</v>
      </c>
      <c r="W101" s="135">
        <v>391333.07982014521</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ColWidth="8.85546875" defaultRowHeight="15.75" x14ac:dyDescent="0.25"/>
  <cols>
    <col min="1" max="1" width="9.140625" style="136"/>
    <col min="2" max="2" width="37.7109375" style="136" customWidth="1"/>
    <col min="3" max="3" width="14.42578125" style="136" customWidth="1"/>
    <col min="4" max="6" width="18.140625" style="136" customWidth="1"/>
    <col min="7" max="8" width="18.28515625" style="136" customWidth="1"/>
    <col min="9" max="9" width="57" style="136" customWidth="1"/>
    <col min="10" max="10" width="32.28515625" style="136" customWidth="1"/>
    <col min="11" max="11" width="9.140625"/>
    <col min="12" max="13" width="11.42578125" bestFit="1" customWidth="1"/>
    <col min="14" max="14" width="9.140625"/>
    <col min="15" max="248" width="9.140625" style="136"/>
    <col min="249" max="249" width="37.7109375" style="136" customWidth="1"/>
    <col min="250" max="250" width="9.140625" style="136"/>
    <col min="251" max="251" width="12.85546875" style="136" customWidth="1"/>
    <col min="252" max="253" width="0" style="136" hidden="1" customWidth="1"/>
    <col min="254" max="254" width="18.28515625" style="136" customWidth="1"/>
    <col min="255" max="255" width="64.85546875" style="136" customWidth="1"/>
    <col min="256" max="259" width="9.140625" style="136"/>
    <col min="260" max="260" width="14.85546875" style="136" customWidth="1"/>
    <col min="261" max="504" width="9.140625" style="136"/>
    <col min="505" max="505" width="37.7109375" style="136" customWidth="1"/>
    <col min="506" max="506" width="9.140625" style="136"/>
    <col min="507" max="507" width="12.85546875" style="136" customWidth="1"/>
    <col min="508" max="509" width="0" style="136" hidden="1" customWidth="1"/>
    <col min="510" max="510" width="18.28515625" style="136" customWidth="1"/>
    <col min="511" max="511" width="64.85546875" style="136" customWidth="1"/>
    <col min="512" max="515" width="9.140625" style="136"/>
    <col min="516" max="516" width="14.85546875" style="136" customWidth="1"/>
    <col min="517" max="760" width="9.140625" style="136"/>
    <col min="761" max="761" width="37.7109375" style="136" customWidth="1"/>
    <col min="762" max="762" width="9.140625" style="136"/>
    <col min="763" max="763" width="12.85546875" style="136" customWidth="1"/>
    <col min="764" max="765" width="0" style="136" hidden="1" customWidth="1"/>
    <col min="766" max="766" width="18.28515625" style="136" customWidth="1"/>
    <col min="767" max="767" width="64.85546875" style="136" customWidth="1"/>
    <col min="768" max="771" width="9.140625" style="136"/>
    <col min="772" max="772" width="14.85546875" style="136" customWidth="1"/>
    <col min="773" max="1016" width="9.140625" style="136"/>
    <col min="1017" max="1017" width="37.7109375" style="136" customWidth="1"/>
    <col min="1018" max="1018" width="9.140625" style="136"/>
    <col min="1019" max="1019" width="12.85546875" style="136" customWidth="1"/>
    <col min="1020" max="1021" width="0" style="136" hidden="1" customWidth="1"/>
    <col min="1022" max="1022" width="18.28515625" style="136" customWidth="1"/>
    <col min="1023" max="1023" width="64.85546875" style="136" customWidth="1"/>
    <col min="1024" max="1027" width="9.140625" style="136"/>
    <col min="1028" max="1028" width="14.85546875" style="136" customWidth="1"/>
    <col min="1029" max="1272" width="9.140625" style="136"/>
    <col min="1273" max="1273" width="37.7109375" style="136" customWidth="1"/>
    <col min="1274" max="1274" width="9.140625" style="136"/>
    <col min="1275" max="1275" width="12.85546875" style="136" customWidth="1"/>
    <col min="1276" max="1277" width="0" style="136" hidden="1" customWidth="1"/>
    <col min="1278" max="1278" width="18.28515625" style="136" customWidth="1"/>
    <col min="1279" max="1279" width="64.85546875" style="136" customWidth="1"/>
    <col min="1280" max="1283" width="9.140625" style="136"/>
    <col min="1284" max="1284" width="14.85546875" style="136" customWidth="1"/>
    <col min="1285" max="1528" width="9.140625" style="136"/>
    <col min="1529" max="1529" width="37.7109375" style="136" customWidth="1"/>
    <col min="1530" max="1530" width="9.140625" style="136"/>
    <col min="1531" max="1531" width="12.85546875" style="136" customWidth="1"/>
    <col min="1532" max="1533" width="0" style="136" hidden="1" customWidth="1"/>
    <col min="1534" max="1534" width="18.28515625" style="136" customWidth="1"/>
    <col min="1535" max="1535" width="64.85546875" style="136" customWidth="1"/>
    <col min="1536" max="1539" width="9.140625" style="136"/>
    <col min="1540" max="1540" width="14.85546875" style="136" customWidth="1"/>
    <col min="1541" max="1784" width="9.140625" style="136"/>
    <col min="1785" max="1785" width="37.7109375" style="136" customWidth="1"/>
    <col min="1786" max="1786" width="9.140625" style="136"/>
    <col min="1787" max="1787" width="12.85546875" style="136" customWidth="1"/>
    <col min="1788" max="1789" width="0" style="136" hidden="1" customWidth="1"/>
    <col min="1790" max="1790" width="18.28515625" style="136" customWidth="1"/>
    <col min="1791" max="1791" width="64.85546875" style="136" customWidth="1"/>
    <col min="1792" max="1795" width="9.140625" style="136"/>
    <col min="1796" max="1796" width="14.85546875" style="136" customWidth="1"/>
    <col min="1797" max="2040" width="9.140625" style="136"/>
    <col min="2041" max="2041" width="37.7109375" style="136" customWidth="1"/>
    <col min="2042" max="2042" width="9.140625" style="136"/>
    <col min="2043" max="2043" width="12.85546875" style="136" customWidth="1"/>
    <col min="2044" max="2045" width="0" style="136" hidden="1" customWidth="1"/>
    <col min="2046" max="2046" width="18.28515625" style="136" customWidth="1"/>
    <col min="2047" max="2047" width="64.85546875" style="136" customWidth="1"/>
    <col min="2048" max="2051" width="9.140625" style="136"/>
    <col min="2052" max="2052" width="14.85546875" style="136" customWidth="1"/>
    <col min="2053" max="2296" width="9.140625" style="136"/>
    <col min="2297" max="2297" width="37.7109375" style="136" customWidth="1"/>
    <col min="2298" max="2298" width="9.140625" style="136"/>
    <col min="2299" max="2299" width="12.85546875" style="136" customWidth="1"/>
    <col min="2300" max="2301" width="0" style="136" hidden="1" customWidth="1"/>
    <col min="2302" max="2302" width="18.28515625" style="136" customWidth="1"/>
    <col min="2303" max="2303" width="64.85546875" style="136" customWidth="1"/>
    <col min="2304" max="2307" width="9.140625" style="136"/>
    <col min="2308" max="2308" width="14.85546875" style="136" customWidth="1"/>
    <col min="2309" max="2552" width="9.140625" style="136"/>
    <col min="2553" max="2553" width="37.7109375" style="136" customWidth="1"/>
    <col min="2554" max="2554" width="9.140625" style="136"/>
    <col min="2555" max="2555" width="12.85546875" style="136" customWidth="1"/>
    <col min="2556" max="2557" width="0" style="136" hidden="1" customWidth="1"/>
    <col min="2558" max="2558" width="18.28515625" style="136" customWidth="1"/>
    <col min="2559" max="2559" width="64.85546875" style="136" customWidth="1"/>
    <col min="2560" max="2563" width="9.140625" style="136"/>
    <col min="2564" max="2564" width="14.85546875" style="136" customWidth="1"/>
    <col min="2565" max="2808" width="9.140625" style="136"/>
    <col min="2809" max="2809" width="37.7109375" style="136" customWidth="1"/>
    <col min="2810" max="2810" width="9.140625" style="136"/>
    <col min="2811" max="2811" width="12.85546875" style="136" customWidth="1"/>
    <col min="2812" max="2813" width="0" style="136" hidden="1" customWidth="1"/>
    <col min="2814" max="2814" width="18.28515625" style="136" customWidth="1"/>
    <col min="2815" max="2815" width="64.85546875" style="136" customWidth="1"/>
    <col min="2816" max="2819" width="9.140625" style="136"/>
    <col min="2820" max="2820" width="14.85546875" style="136" customWidth="1"/>
    <col min="2821" max="3064" width="9.140625" style="136"/>
    <col min="3065" max="3065" width="37.7109375" style="136" customWidth="1"/>
    <col min="3066" max="3066" width="9.140625" style="136"/>
    <col min="3067" max="3067" width="12.85546875" style="136" customWidth="1"/>
    <col min="3068" max="3069" width="0" style="136" hidden="1" customWidth="1"/>
    <col min="3070" max="3070" width="18.28515625" style="136" customWidth="1"/>
    <col min="3071" max="3071" width="64.85546875" style="136" customWidth="1"/>
    <col min="3072" max="3075" width="9.140625" style="136"/>
    <col min="3076" max="3076" width="14.85546875" style="136" customWidth="1"/>
    <col min="3077" max="3320" width="9.140625" style="136"/>
    <col min="3321" max="3321" width="37.7109375" style="136" customWidth="1"/>
    <col min="3322" max="3322" width="9.140625" style="136"/>
    <col min="3323" max="3323" width="12.85546875" style="136" customWidth="1"/>
    <col min="3324" max="3325" width="0" style="136" hidden="1" customWidth="1"/>
    <col min="3326" max="3326" width="18.28515625" style="136" customWidth="1"/>
    <col min="3327" max="3327" width="64.85546875" style="136" customWidth="1"/>
    <col min="3328" max="3331" width="9.140625" style="136"/>
    <col min="3332" max="3332" width="14.85546875" style="136" customWidth="1"/>
    <col min="3333" max="3576" width="9.140625" style="136"/>
    <col min="3577" max="3577" width="37.7109375" style="136" customWidth="1"/>
    <col min="3578" max="3578" width="9.140625" style="136"/>
    <col min="3579" max="3579" width="12.85546875" style="136" customWidth="1"/>
    <col min="3580" max="3581" width="0" style="136" hidden="1" customWidth="1"/>
    <col min="3582" max="3582" width="18.28515625" style="136" customWidth="1"/>
    <col min="3583" max="3583" width="64.85546875" style="136" customWidth="1"/>
    <col min="3584" max="3587" width="9.140625" style="136"/>
    <col min="3588" max="3588" width="14.85546875" style="136" customWidth="1"/>
    <col min="3589" max="3832" width="9.140625" style="136"/>
    <col min="3833" max="3833" width="37.7109375" style="136" customWidth="1"/>
    <col min="3834" max="3834" width="9.140625" style="136"/>
    <col min="3835" max="3835" width="12.85546875" style="136" customWidth="1"/>
    <col min="3836" max="3837" width="0" style="136" hidden="1" customWidth="1"/>
    <col min="3838" max="3838" width="18.28515625" style="136" customWidth="1"/>
    <col min="3839" max="3839" width="64.85546875" style="136" customWidth="1"/>
    <col min="3840" max="3843" width="9.140625" style="136"/>
    <col min="3844" max="3844" width="14.85546875" style="136" customWidth="1"/>
    <col min="3845" max="4088" width="9.140625" style="136"/>
    <col min="4089" max="4089" width="37.7109375" style="136" customWidth="1"/>
    <col min="4090" max="4090" width="9.140625" style="136"/>
    <col min="4091" max="4091" width="12.85546875" style="136" customWidth="1"/>
    <col min="4092" max="4093" width="0" style="136" hidden="1" customWidth="1"/>
    <col min="4094" max="4094" width="18.28515625" style="136" customWidth="1"/>
    <col min="4095" max="4095" width="64.85546875" style="136" customWidth="1"/>
    <col min="4096" max="4099" width="9.140625" style="136"/>
    <col min="4100" max="4100" width="14.85546875" style="136" customWidth="1"/>
    <col min="4101" max="4344" width="9.140625" style="136"/>
    <col min="4345" max="4345" width="37.7109375" style="136" customWidth="1"/>
    <col min="4346" max="4346" width="9.140625" style="136"/>
    <col min="4347" max="4347" width="12.85546875" style="136" customWidth="1"/>
    <col min="4348" max="4349" width="0" style="136" hidden="1" customWidth="1"/>
    <col min="4350" max="4350" width="18.28515625" style="136" customWidth="1"/>
    <col min="4351" max="4351" width="64.85546875" style="136" customWidth="1"/>
    <col min="4352" max="4355" width="9.140625" style="136"/>
    <col min="4356" max="4356" width="14.85546875" style="136" customWidth="1"/>
    <col min="4357" max="4600" width="9.140625" style="136"/>
    <col min="4601" max="4601" width="37.7109375" style="136" customWidth="1"/>
    <col min="4602" max="4602" width="9.140625" style="136"/>
    <col min="4603" max="4603" width="12.85546875" style="136" customWidth="1"/>
    <col min="4604" max="4605" width="0" style="136" hidden="1" customWidth="1"/>
    <col min="4606" max="4606" width="18.28515625" style="136" customWidth="1"/>
    <col min="4607" max="4607" width="64.85546875" style="136" customWidth="1"/>
    <col min="4608" max="4611" width="9.140625" style="136"/>
    <col min="4612" max="4612" width="14.85546875" style="136" customWidth="1"/>
    <col min="4613" max="4856" width="9.140625" style="136"/>
    <col min="4857" max="4857" width="37.7109375" style="136" customWidth="1"/>
    <col min="4858" max="4858" width="9.140625" style="136"/>
    <col min="4859" max="4859" width="12.85546875" style="136" customWidth="1"/>
    <col min="4860" max="4861" width="0" style="136" hidden="1" customWidth="1"/>
    <col min="4862" max="4862" width="18.28515625" style="136" customWidth="1"/>
    <col min="4863" max="4863" width="64.85546875" style="136" customWidth="1"/>
    <col min="4864" max="4867" width="9.140625" style="136"/>
    <col min="4868" max="4868" width="14.85546875" style="136" customWidth="1"/>
    <col min="4869" max="5112" width="9.140625" style="136"/>
    <col min="5113" max="5113" width="37.7109375" style="136" customWidth="1"/>
    <col min="5114" max="5114" width="9.140625" style="136"/>
    <col min="5115" max="5115" width="12.85546875" style="136" customWidth="1"/>
    <col min="5116" max="5117" width="0" style="136" hidden="1" customWidth="1"/>
    <col min="5118" max="5118" width="18.28515625" style="136" customWidth="1"/>
    <col min="5119" max="5119" width="64.85546875" style="136" customWidth="1"/>
    <col min="5120" max="5123" width="9.140625" style="136"/>
    <col min="5124" max="5124" width="14.85546875" style="136" customWidth="1"/>
    <col min="5125" max="5368" width="9.140625" style="136"/>
    <col min="5369" max="5369" width="37.7109375" style="136" customWidth="1"/>
    <col min="5370" max="5370" width="9.140625" style="136"/>
    <col min="5371" max="5371" width="12.85546875" style="136" customWidth="1"/>
    <col min="5372" max="5373" width="0" style="136" hidden="1" customWidth="1"/>
    <col min="5374" max="5374" width="18.28515625" style="136" customWidth="1"/>
    <col min="5375" max="5375" width="64.85546875" style="136" customWidth="1"/>
    <col min="5376" max="5379" width="9.140625" style="136"/>
    <col min="5380" max="5380" width="14.85546875" style="136" customWidth="1"/>
    <col min="5381" max="5624" width="9.140625" style="136"/>
    <col min="5625" max="5625" width="37.7109375" style="136" customWidth="1"/>
    <col min="5626" max="5626" width="9.140625" style="136"/>
    <col min="5627" max="5627" width="12.85546875" style="136" customWidth="1"/>
    <col min="5628" max="5629" width="0" style="136" hidden="1" customWidth="1"/>
    <col min="5630" max="5630" width="18.28515625" style="136" customWidth="1"/>
    <col min="5631" max="5631" width="64.85546875" style="136" customWidth="1"/>
    <col min="5632" max="5635" width="9.140625" style="136"/>
    <col min="5636" max="5636" width="14.85546875" style="136" customWidth="1"/>
    <col min="5637" max="5880" width="9.140625" style="136"/>
    <col min="5881" max="5881" width="37.7109375" style="136" customWidth="1"/>
    <col min="5882" max="5882" width="9.140625" style="136"/>
    <col min="5883" max="5883" width="12.85546875" style="136" customWidth="1"/>
    <col min="5884" max="5885" width="0" style="136" hidden="1" customWidth="1"/>
    <col min="5886" max="5886" width="18.28515625" style="136" customWidth="1"/>
    <col min="5887" max="5887" width="64.85546875" style="136" customWidth="1"/>
    <col min="5888" max="5891" width="9.140625" style="136"/>
    <col min="5892" max="5892" width="14.85546875" style="136" customWidth="1"/>
    <col min="5893" max="6136" width="9.140625" style="136"/>
    <col min="6137" max="6137" width="37.7109375" style="136" customWidth="1"/>
    <col min="6138" max="6138" width="9.140625" style="136"/>
    <col min="6139" max="6139" width="12.85546875" style="136" customWidth="1"/>
    <col min="6140" max="6141" width="0" style="136" hidden="1" customWidth="1"/>
    <col min="6142" max="6142" width="18.28515625" style="136" customWidth="1"/>
    <col min="6143" max="6143" width="64.85546875" style="136" customWidth="1"/>
    <col min="6144" max="6147" width="9.140625" style="136"/>
    <col min="6148" max="6148" width="14.85546875" style="136" customWidth="1"/>
    <col min="6149" max="6392" width="9.140625" style="136"/>
    <col min="6393" max="6393" width="37.7109375" style="136" customWidth="1"/>
    <col min="6394" max="6394" width="9.140625" style="136"/>
    <col min="6395" max="6395" width="12.85546875" style="136" customWidth="1"/>
    <col min="6396" max="6397" width="0" style="136" hidden="1" customWidth="1"/>
    <col min="6398" max="6398" width="18.28515625" style="136" customWidth="1"/>
    <col min="6399" max="6399" width="64.85546875" style="136" customWidth="1"/>
    <col min="6400" max="6403" width="9.140625" style="136"/>
    <col min="6404" max="6404" width="14.85546875" style="136" customWidth="1"/>
    <col min="6405" max="6648" width="9.140625" style="136"/>
    <col min="6649" max="6649" width="37.7109375" style="136" customWidth="1"/>
    <col min="6650" max="6650" width="9.140625" style="136"/>
    <col min="6651" max="6651" width="12.85546875" style="136" customWidth="1"/>
    <col min="6652" max="6653" width="0" style="136" hidden="1" customWidth="1"/>
    <col min="6654" max="6654" width="18.28515625" style="136" customWidth="1"/>
    <col min="6655" max="6655" width="64.85546875" style="136" customWidth="1"/>
    <col min="6656" max="6659" width="9.140625" style="136"/>
    <col min="6660" max="6660" width="14.85546875" style="136" customWidth="1"/>
    <col min="6661" max="6904" width="9.140625" style="136"/>
    <col min="6905" max="6905" width="37.7109375" style="136" customWidth="1"/>
    <col min="6906" max="6906" width="9.140625" style="136"/>
    <col min="6907" max="6907" width="12.85546875" style="136" customWidth="1"/>
    <col min="6908" max="6909" width="0" style="136" hidden="1" customWidth="1"/>
    <col min="6910" max="6910" width="18.28515625" style="136" customWidth="1"/>
    <col min="6911" max="6911" width="64.85546875" style="136" customWidth="1"/>
    <col min="6912" max="6915" width="9.140625" style="136"/>
    <col min="6916" max="6916" width="14.85546875" style="136" customWidth="1"/>
    <col min="6917" max="7160" width="9.140625" style="136"/>
    <col min="7161" max="7161" width="37.7109375" style="136" customWidth="1"/>
    <col min="7162" max="7162" width="9.140625" style="136"/>
    <col min="7163" max="7163" width="12.85546875" style="136" customWidth="1"/>
    <col min="7164" max="7165" width="0" style="136" hidden="1" customWidth="1"/>
    <col min="7166" max="7166" width="18.28515625" style="136" customWidth="1"/>
    <col min="7167" max="7167" width="64.85546875" style="136" customWidth="1"/>
    <col min="7168" max="7171" width="9.140625" style="136"/>
    <col min="7172" max="7172" width="14.85546875" style="136" customWidth="1"/>
    <col min="7173" max="7416" width="9.140625" style="136"/>
    <col min="7417" max="7417" width="37.7109375" style="136" customWidth="1"/>
    <col min="7418" max="7418" width="9.140625" style="136"/>
    <col min="7419" max="7419" width="12.85546875" style="136" customWidth="1"/>
    <col min="7420" max="7421" width="0" style="136" hidden="1" customWidth="1"/>
    <col min="7422" max="7422" width="18.28515625" style="136" customWidth="1"/>
    <col min="7423" max="7423" width="64.85546875" style="136" customWidth="1"/>
    <col min="7424" max="7427" width="9.140625" style="136"/>
    <col min="7428" max="7428" width="14.85546875" style="136" customWidth="1"/>
    <col min="7429" max="7672" width="9.140625" style="136"/>
    <col min="7673" max="7673" width="37.7109375" style="136" customWidth="1"/>
    <col min="7674" max="7674" width="9.140625" style="136"/>
    <col min="7675" max="7675" width="12.85546875" style="136" customWidth="1"/>
    <col min="7676" max="7677" width="0" style="136" hidden="1" customWidth="1"/>
    <col min="7678" max="7678" width="18.28515625" style="136" customWidth="1"/>
    <col min="7679" max="7679" width="64.85546875" style="136" customWidth="1"/>
    <col min="7680" max="7683" width="9.140625" style="136"/>
    <col min="7684" max="7684" width="14.85546875" style="136" customWidth="1"/>
    <col min="7685" max="7928" width="9.140625" style="136"/>
    <col min="7929" max="7929" width="37.7109375" style="136" customWidth="1"/>
    <col min="7930" max="7930" width="9.140625" style="136"/>
    <col min="7931" max="7931" width="12.85546875" style="136" customWidth="1"/>
    <col min="7932" max="7933" width="0" style="136" hidden="1" customWidth="1"/>
    <col min="7934" max="7934" width="18.28515625" style="136" customWidth="1"/>
    <col min="7935" max="7935" width="64.85546875" style="136" customWidth="1"/>
    <col min="7936" max="7939" width="9.140625" style="136"/>
    <col min="7940" max="7940" width="14.85546875" style="136" customWidth="1"/>
    <col min="7941" max="8184" width="9.140625" style="136"/>
    <col min="8185" max="8185" width="37.7109375" style="136" customWidth="1"/>
    <col min="8186" max="8186" width="9.140625" style="136"/>
    <col min="8187" max="8187" width="12.85546875" style="136" customWidth="1"/>
    <col min="8188" max="8189" width="0" style="136" hidden="1" customWidth="1"/>
    <col min="8190" max="8190" width="18.28515625" style="136" customWidth="1"/>
    <col min="8191" max="8191" width="64.85546875" style="136" customWidth="1"/>
    <col min="8192" max="8195" width="9.140625" style="136"/>
    <col min="8196" max="8196" width="14.85546875" style="136" customWidth="1"/>
    <col min="8197" max="8440" width="9.140625" style="136"/>
    <col min="8441" max="8441" width="37.7109375" style="136" customWidth="1"/>
    <col min="8442" max="8442" width="9.140625" style="136"/>
    <col min="8443" max="8443" width="12.85546875" style="136" customWidth="1"/>
    <col min="8444" max="8445" width="0" style="136" hidden="1" customWidth="1"/>
    <col min="8446" max="8446" width="18.28515625" style="136" customWidth="1"/>
    <col min="8447" max="8447" width="64.85546875" style="136" customWidth="1"/>
    <col min="8448" max="8451" width="9.140625" style="136"/>
    <col min="8452" max="8452" width="14.85546875" style="136" customWidth="1"/>
    <col min="8453" max="8696" width="9.140625" style="136"/>
    <col min="8697" max="8697" width="37.7109375" style="136" customWidth="1"/>
    <col min="8698" max="8698" width="9.140625" style="136"/>
    <col min="8699" max="8699" width="12.85546875" style="136" customWidth="1"/>
    <col min="8700" max="8701" width="0" style="136" hidden="1" customWidth="1"/>
    <col min="8702" max="8702" width="18.28515625" style="136" customWidth="1"/>
    <col min="8703" max="8703" width="64.85546875" style="136" customWidth="1"/>
    <col min="8704" max="8707" width="9.140625" style="136"/>
    <col min="8708" max="8708" width="14.85546875" style="136" customWidth="1"/>
    <col min="8709" max="8952" width="9.140625" style="136"/>
    <col min="8953" max="8953" width="37.7109375" style="136" customWidth="1"/>
    <col min="8954" max="8954" width="9.140625" style="136"/>
    <col min="8955" max="8955" width="12.85546875" style="136" customWidth="1"/>
    <col min="8956" max="8957" width="0" style="136" hidden="1" customWidth="1"/>
    <col min="8958" max="8958" width="18.28515625" style="136" customWidth="1"/>
    <col min="8959" max="8959" width="64.85546875" style="136" customWidth="1"/>
    <col min="8960" max="8963" width="9.140625" style="136"/>
    <col min="8964" max="8964" width="14.85546875" style="136" customWidth="1"/>
    <col min="8965" max="9208" width="9.140625" style="136"/>
    <col min="9209" max="9209" width="37.7109375" style="136" customWidth="1"/>
    <col min="9210" max="9210" width="9.140625" style="136"/>
    <col min="9211" max="9211" width="12.85546875" style="136" customWidth="1"/>
    <col min="9212" max="9213" width="0" style="136" hidden="1" customWidth="1"/>
    <col min="9214" max="9214" width="18.28515625" style="136" customWidth="1"/>
    <col min="9215" max="9215" width="64.85546875" style="136" customWidth="1"/>
    <col min="9216" max="9219" width="9.140625" style="136"/>
    <col min="9220" max="9220" width="14.85546875" style="136" customWidth="1"/>
    <col min="9221" max="9464" width="9.140625" style="136"/>
    <col min="9465" max="9465" width="37.7109375" style="136" customWidth="1"/>
    <col min="9466" max="9466" width="9.140625" style="136"/>
    <col min="9467" max="9467" width="12.85546875" style="136" customWidth="1"/>
    <col min="9468" max="9469" width="0" style="136" hidden="1" customWidth="1"/>
    <col min="9470" max="9470" width="18.28515625" style="136" customWidth="1"/>
    <col min="9471" max="9471" width="64.85546875" style="136" customWidth="1"/>
    <col min="9472" max="9475" width="9.140625" style="136"/>
    <col min="9476" max="9476" width="14.85546875" style="136" customWidth="1"/>
    <col min="9477" max="9720" width="9.140625" style="136"/>
    <col min="9721" max="9721" width="37.7109375" style="136" customWidth="1"/>
    <col min="9722" max="9722" width="9.140625" style="136"/>
    <col min="9723" max="9723" width="12.85546875" style="136" customWidth="1"/>
    <col min="9724" max="9725" width="0" style="136" hidden="1" customWidth="1"/>
    <col min="9726" max="9726" width="18.28515625" style="136" customWidth="1"/>
    <col min="9727" max="9727" width="64.85546875" style="136" customWidth="1"/>
    <col min="9728" max="9731" width="9.140625" style="136"/>
    <col min="9732" max="9732" width="14.85546875" style="136" customWidth="1"/>
    <col min="9733" max="9976" width="9.140625" style="136"/>
    <col min="9977" max="9977" width="37.7109375" style="136" customWidth="1"/>
    <col min="9978" max="9978" width="9.140625" style="136"/>
    <col min="9979" max="9979" width="12.85546875" style="136" customWidth="1"/>
    <col min="9980" max="9981" width="0" style="136" hidden="1" customWidth="1"/>
    <col min="9982" max="9982" width="18.28515625" style="136" customWidth="1"/>
    <col min="9983" max="9983" width="64.85546875" style="136" customWidth="1"/>
    <col min="9984" max="9987" width="9.140625" style="136"/>
    <col min="9988" max="9988" width="14.85546875" style="136" customWidth="1"/>
    <col min="9989" max="10232" width="9.140625" style="136"/>
    <col min="10233" max="10233" width="37.7109375" style="136" customWidth="1"/>
    <col min="10234" max="10234" width="9.140625" style="136"/>
    <col min="10235" max="10235" width="12.85546875" style="136" customWidth="1"/>
    <col min="10236" max="10237" width="0" style="136" hidden="1" customWidth="1"/>
    <col min="10238" max="10238" width="18.28515625" style="136" customWidth="1"/>
    <col min="10239" max="10239" width="64.85546875" style="136" customWidth="1"/>
    <col min="10240" max="10243" width="9.140625" style="136"/>
    <col min="10244" max="10244" width="14.85546875" style="136" customWidth="1"/>
    <col min="10245" max="10488" width="9.140625" style="136"/>
    <col min="10489" max="10489" width="37.7109375" style="136" customWidth="1"/>
    <col min="10490" max="10490" width="9.140625" style="136"/>
    <col min="10491" max="10491" width="12.85546875" style="136" customWidth="1"/>
    <col min="10492" max="10493" width="0" style="136" hidden="1" customWidth="1"/>
    <col min="10494" max="10494" width="18.28515625" style="136" customWidth="1"/>
    <col min="10495" max="10495" width="64.85546875" style="136" customWidth="1"/>
    <col min="10496" max="10499" width="9.140625" style="136"/>
    <col min="10500" max="10500" width="14.85546875" style="136" customWidth="1"/>
    <col min="10501" max="10744" width="9.140625" style="136"/>
    <col min="10745" max="10745" width="37.7109375" style="136" customWidth="1"/>
    <col min="10746" max="10746" width="9.140625" style="136"/>
    <col min="10747" max="10747" width="12.85546875" style="136" customWidth="1"/>
    <col min="10748" max="10749" width="0" style="136" hidden="1" customWidth="1"/>
    <col min="10750" max="10750" width="18.28515625" style="136" customWidth="1"/>
    <col min="10751" max="10751" width="64.85546875" style="136" customWidth="1"/>
    <col min="10752" max="10755" width="9.140625" style="136"/>
    <col min="10756" max="10756" width="14.85546875" style="136" customWidth="1"/>
    <col min="10757" max="11000" width="9.140625" style="136"/>
    <col min="11001" max="11001" width="37.7109375" style="136" customWidth="1"/>
    <col min="11002" max="11002" width="9.140625" style="136"/>
    <col min="11003" max="11003" width="12.85546875" style="136" customWidth="1"/>
    <col min="11004" max="11005" width="0" style="136" hidden="1" customWidth="1"/>
    <col min="11006" max="11006" width="18.28515625" style="136" customWidth="1"/>
    <col min="11007" max="11007" width="64.85546875" style="136" customWidth="1"/>
    <col min="11008" max="11011" width="9.140625" style="136"/>
    <col min="11012" max="11012" width="14.85546875" style="136" customWidth="1"/>
    <col min="11013" max="11256" width="9.140625" style="136"/>
    <col min="11257" max="11257" width="37.7109375" style="136" customWidth="1"/>
    <col min="11258" max="11258" width="9.140625" style="136"/>
    <col min="11259" max="11259" width="12.85546875" style="136" customWidth="1"/>
    <col min="11260" max="11261" width="0" style="136" hidden="1" customWidth="1"/>
    <col min="11262" max="11262" width="18.28515625" style="136" customWidth="1"/>
    <col min="11263" max="11263" width="64.85546875" style="136" customWidth="1"/>
    <col min="11264" max="11267" width="9.140625" style="136"/>
    <col min="11268" max="11268" width="14.85546875" style="136" customWidth="1"/>
    <col min="11269" max="11512" width="9.140625" style="136"/>
    <col min="11513" max="11513" width="37.7109375" style="136" customWidth="1"/>
    <col min="11514" max="11514" width="9.140625" style="136"/>
    <col min="11515" max="11515" width="12.85546875" style="136" customWidth="1"/>
    <col min="11516" max="11517" width="0" style="136" hidden="1" customWidth="1"/>
    <col min="11518" max="11518" width="18.28515625" style="136" customWidth="1"/>
    <col min="11519" max="11519" width="64.85546875" style="136" customWidth="1"/>
    <col min="11520" max="11523" width="9.140625" style="136"/>
    <col min="11524" max="11524" width="14.85546875" style="136" customWidth="1"/>
    <col min="11525" max="11768" width="9.140625" style="136"/>
    <col min="11769" max="11769" width="37.7109375" style="136" customWidth="1"/>
    <col min="11770" max="11770" width="9.140625" style="136"/>
    <col min="11771" max="11771" width="12.85546875" style="136" customWidth="1"/>
    <col min="11772" max="11773" width="0" style="136" hidden="1" customWidth="1"/>
    <col min="11774" max="11774" width="18.28515625" style="136" customWidth="1"/>
    <col min="11775" max="11775" width="64.85546875" style="136" customWidth="1"/>
    <col min="11776" max="11779" width="9.140625" style="136"/>
    <col min="11780" max="11780" width="14.85546875" style="136" customWidth="1"/>
    <col min="11781" max="12024" width="9.140625" style="136"/>
    <col min="12025" max="12025" width="37.7109375" style="136" customWidth="1"/>
    <col min="12026" max="12026" width="9.140625" style="136"/>
    <col min="12027" max="12027" width="12.85546875" style="136" customWidth="1"/>
    <col min="12028" max="12029" width="0" style="136" hidden="1" customWidth="1"/>
    <col min="12030" max="12030" width="18.28515625" style="136" customWidth="1"/>
    <col min="12031" max="12031" width="64.85546875" style="136" customWidth="1"/>
    <col min="12032" max="12035" width="9.140625" style="136"/>
    <col min="12036" max="12036" width="14.85546875" style="136" customWidth="1"/>
    <col min="12037" max="12280" width="9.140625" style="136"/>
    <col min="12281" max="12281" width="37.7109375" style="136" customWidth="1"/>
    <col min="12282" max="12282" width="9.140625" style="136"/>
    <col min="12283" max="12283" width="12.85546875" style="136" customWidth="1"/>
    <col min="12284" max="12285" width="0" style="136" hidden="1" customWidth="1"/>
    <col min="12286" max="12286" width="18.28515625" style="136" customWidth="1"/>
    <col min="12287" max="12287" width="64.85546875" style="136" customWidth="1"/>
    <col min="12288" max="12291" width="9.140625" style="136"/>
    <col min="12292" max="12292" width="14.85546875" style="136" customWidth="1"/>
    <col min="12293" max="12536" width="9.140625" style="136"/>
    <col min="12537" max="12537" width="37.7109375" style="136" customWidth="1"/>
    <col min="12538" max="12538" width="9.140625" style="136"/>
    <col min="12539" max="12539" width="12.85546875" style="136" customWidth="1"/>
    <col min="12540" max="12541" width="0" style="136" hidden="1" customWidth="1"/>
    <col min="12542" max="12542" width="18.28515625" style="136" customWidth="1"/>
    <col min="12543" max="12543" width="64.85546875" style="136" customWidth="1"/>
    <col min="12544" max="12547" width="9.140625" style="136"/>
    <col min="12548" max="12548" width="14.85546875" style="136" customWidth="1"/>
    <col min="12549" max="12792" width="9.140625" style="136"/>
    <col min="12793" max="12793" width="37.7109375" style="136" customWidth="1"/>
    <col min="12794" max="12794" width="9.140625" style="136"/>
    <col min="12795" max="12795" width="12.85546875" style="136" customWidth="1"/>
    <col min="12796" max="12797" width="0" style="136" hidden="1" customWidth="1"/>
    <col min="12798" max="12798" width="18.28515625" style="136" customWidth="1"/>
    <col min="12799" max="12799" width="64.85546875" style="136" customWidth="1"/>
    <col min="12800" max="12803" width="9.140625" style="136"/>
    <col min="12804" max="12804" width="14.85546875" style="136" customWidth="1"/>
    <col min="12805" max="13048" width="9.140625" style="136"/>
    <col min="13049" max="13049" width="37.7109375" style="136" customWidth="1"/>
    <col min="13050" max="13050" width="9.140625" style="136"/>
    <col min="13051" max="13051" width="12.85546875" style="136" customWidth="1"/>
    <col min="13052" max="13053" width="0" style="136" hidden="1" customWidth="1"/>
    <col min="13054" max="13054" width="18.28515625" style="136" customWidth="1"/>
    <col min="13055" max="13055" width="64.85546875" style="136" customWidth="1"/>
    <col min="13056" max="13059" width="9.140625" style="136"/>
    <col min="13060" max="13060" width="14.85546875" style="136" customWidth="1"/>
    <col min="13061" max="13304" width="9.140625" style="136"/>
    <col min="13305" max="13305" width="37.7109375" style="136" customWidth="1"/>
    <col min="13306" max="13306" width="9.140625" style="136"/>
    <col min="13307" max="13307" width="12.85546875" style="136" customWidth="1"/>
    <col min="13308" max="13309" width="0" style="136" hidden="1" customWidth="1"/>
    <col min="13310" max="13310" width="18.28515625" style="136" customWidth="1"/>
    <col min="13311" max="13311" width="64.85546875" style="136" customWidth="1"/>
    <col min="13312" max="13315" width="9.140625" style="136"/>
    <col min="13316" max="13316" width="14.85546875" style="136" customWidth="1"/>
    <col min="13317" max="13560" width="9.140625" style="136"/>
    <col min="13561" max="13561" width="37.7109375" style="136" customWidth="1"/>
    <col min="13562" max="13562" width="9.140625" style="136"/>
    <col min="13563" max="13563" width="12.85546875" style="136" customWidth="1"/>
    <col min="13564" max="13565" width="0" style="136" hidden="1" customWidth="1"/>
    <col min="13566" max="13566" width="18.28515625" style="136" customWidth="1"/>
    <col min="13567" max="13567" width="64.85546875" style="136" customWidth="1"/>
    <col min="13568" max="13571" width="9.140625" style="136"/>
    <col min="13572" max="13572" width="14.85546875" style="136" customWidth="1"/>
    <col min="13573" max="13816" width="9.140625" style="136"/>
    <col min="13817" max="13817" width="37.7109375" style="136" customWidth="1"/>
    <col min="13818" max="13818" width="9.140625" style="136"/>
    <col min="13819" max="13819" width="12.85546875" style="136" customWidth="1"/>
    <col min="13820" max="13821" width="0" style="136" hidden="1" customWidth="1"/>
    <col min="13822" max="13822" width="18.28515625" style="136" customWidth="1"/>
    <col min="13823" max="13823" width="64.85546875" style="136" customWidth="1"/>
    <col min="13824" max="13827" width="9.140625" style="136"/>
    <col min="13828" max="13828" width="14.85546875" style="136" customWidth="1"/>
    <col min="13829" max="14072" width="9.140625" style="136"/>
    <col min="14073" max="14073" width="37.7109375" style="136" customWidth="1"/>
    <col min="14074" max="14074" width="9.140625" style="136"/>
    <col min="14075" max="14075" width="12.85546875" style="136" customWidth="1"/>
    <col min="14076" max="14077" width="0" style="136" hidden="1" customWidth="1"/>
    <col min="14078" max="14078" width="18.28515625" style="136" customWidth="1"/>
    <col min="14079" max="14079" width="64.85546875" style="136" customWidth="1"/>
    <col min="14080" max="14083" width="9.140625" style="136"/>
    <col min="14084" max="14084" width="14.85546875" style="136" customWidth="1"/>
    <col min="14085" max="14328" width="9.140625" style="136"/>
    <col min="14329" max="14329" width="37.7109375" style="136" customWidth="1"/>
    <col min="14330" max="14330" width="9.140625" style="136"/>
    <col min="14331" max="14331" width="12.85546875" style="136" customWidth="1"/>
    <col min="14332" max="14333" width="0" style="136" hidden="1" customWidth="1"/>
    <col min="14334" max="14334" width="18.28515625" style="136" customWidth="1"/>
    <col min="14335" max="14335" width="64.85546875" style="136" customWidth="1"/>
    <col min="14336" max="14339" width="9.140625" style="136"/>
    <col min="14340" max="14340" width="14.85546875" style="136" customWidth="1"/>
    <col min="14341" max="14584" width="9.140625" style="136"/>
    <col min="14585" max="14585" width="37.7109375" style="136" customWidth="1"/>
    <col min="14586" max="14586" width="9.140625" style="136"/>
    <col min="14587" max="14587" width="12.85546875" style="136" customWidth="1"/>
    <col min="14588" max="14589" width="0" style="136" hidden="1" customWidth="1"/>
    <col min="14590" max="14590" width="18.28515625" style="136" customWidth="1"/>
    <col min="14591" max="14591" width="64.85546875" style="136" customWidth="1"/>
    <col min="14592" max="14595" width="9.140625" style="136"/>
    <col min="14596" max="14596" width="14.85546875" style="136" customWidth="1"/>
    <col min="14597" max="14840" width="9.140625" style="136"/>
    <col min="14841" max="14841" width="37.7109375" style="136" customWidth="1"/>
    <col min="14842" max="14842" width="9.140625" style="136"/>
    <col min="14843" max="14843" width="12.85546875" style="136" customWidth="1"/>
    <col min="14844" max="14845" width="0" style="136" hidden="1" customWidth="1"/>
    <col min="14846" max="14846" width="18.28515625" style="136" customWidth="1"/>
    <col min="14847" max="14847" width="64.85546875" style="136" customWidth="1"/>
    <col min="14848" max="14851" width="9.140625" style="136"/>
    <col min="14852" max="14852" width="14.85546875" style="136" customWidth="1"/>
    <col min="14853" max="15096" width="9.140625" style="136"/>
    <col min="15097" max="15097" width="37.7109375" style="136" customWidth="1"/>
    <col min="15098" max="15098" width="9.140625" style="136"/>
    <col min="15099" max="15099" width="12.85546875" style="136" customWidth="1"/>
    <col min="15100" max="15101" width="0" style="136" hidden="1" customWidth="1"/>
    <col min="15102" max="15102" width="18.28515625" style="136" customWidth="1"/>
    <col min="15103" max="15103" width="64.85546875" style="136" customWidth="1"/>
    <col min="15104" max="15107" width="9.140625" style="136"/>
    <col min="15108" max="15108" width="14.85546875" style="136" customWidth="1"/>
    <col min="15109" max="15352" width="9.140625" style="136"/>
    <col min="15353" max="15353" width="37.7109375" style="136" customWidth="1"/>
    <col min="15354" max="15354" width="9.140625" style="136"/>
    <col min="15355" max="15355" width="12.85546875" style="136" customWidth="1"/>
    <col min="15356" max="15357" width="0" style="136" hidden="1" customWidth="1"/>
    <col min="15358" max="15358" width="18.28515625" style="136" customWidth="1"/>
    <col min="15359" max="15359" width="64.85546875" style="136" customWidth="1"/>
    <col min="15360" max="15363" width="9.140625" style="136"/>
    <col min="15364" max="15364" width="14.85546875" style="136" customWidth="1"/>
    <col min="15365" max="15608" width="9.140625" style="136"/>
    <col min="15609" max="15609" width="37.7109375" style="136" customWidth="1"/>
    <col min="15610" max="15610" width="9.140625" style="136"/>
    <col min="15611" max="15611" width="12.85546875" style="136" customWidth="1"/>
    <col min="15612" max="15613" width="0" style="136" hidden="1" customWidth="1"/>
    <col min="15614" max="15614" width="18.28515625" style="136" customWidth="1"/>
    <col min="15615" max="15615" width="64.85546875" style="136" customWidth="1"/>
    <col min="15616" max="15619" width="9.140625" style="136"/>
    <col min="15620" max="15620" width="14.85546875" style="136" customWidth="1"/>
    <col min="15621" max="15864" width="9.140625" style="136"/>
    <col min="15865" max="15865" width="37.7109375" style="136" customWidth="1"/>
    <col min="15866" max="15866" width="9.140625" style="136"/>
    <col min="15867" max="15867" width="12.85546875" style="136" customWidth="1"/>
    <col min="15868" max="15869" width="0" style="136" hidden="1" customWidth="1"/>
    <col min="15870" max="15870" width="18.28515625" style="136" customWidth="1"/>
    <col min="15871" max="15871" width="64.85546875" style="136" customWidth="1"/>
    <col min="15872" max="15875" width="9.140625" style="136"/>
    <col min="15876" max="15876" width="14.85546875" style="136" customWidth="1"/>
    <col min="15877" max="16120" width="9.140625" style="136"/>
    <col min="16121" max="16121" width="37.7109375" style="136" customWidth="1"/>
    <col min="16122" max="16122" width="9.140625" style="136"/>
    <col min="16123" max="16123" width="12.85546875" style="136" customWidth="1"/>
    <col min="16124" max="16125" width="0" style="136" hidden="1" customWidth="1"/>
    <col min="16126" max="16126" width="18.28515625" style="136" customWidth="1"/>
    <col min="16127" max="16127" width="64.85546875" style="136" customWidth="1"/>
    <col min="16128" max="16131" width="9.140625" style="136"/>
    <col min="16132" max="16132" width="14.85546875" style="136" customWidth="1"/>
    <col min="16133" max="16384" width="9.140625" style="136"/>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201_ г. №___</v>
      </c>
    </row>
    <row r="4" spans="1:40" ht="18.75" x14ac:dyDescent="0.3">
      <c r="I4" s="4"/>
    </row>
    <row r="5" spans="1:40" x14ac:dyDescent="0.25">
      <c r="A5" s="212" t="str">
        <f>'1. паспорт местоположение'!$A$5:$C$5</f>
        <v>Год раскрытия информации: 2024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4"/>
    </row>
    <row r="7" spans="1:40" ht="18.75" x14ac:dyDescent="0.25">
      <c r="A7" s="213" t="s">
        <v>4</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O_П2_10</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0,2 кВ в Пермском муниципальном округе Пермского края (1 т.у.) </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6"/>
      <c r="B17" s="136"/>
      <c r="C17" s="136"/>
      <c r="D17" s="136"/>
      <c r="E17" s="136"/>
      <c r="F17" s="136"/>
      <c r="G17" s="136"/>
      <c r="H17" s="136"/>
      <c r="I17" s="136"/>
      <c r="J17" s="137"/>
    </row>
    <row r="18" spans="1:10" customFormat="1" x14ac:dyDescent="0.25">
      <c r="A18" s="136"/>
      <c r="B18" s="136"/>
      <c r="C18" s="136"/>
      <c r="D18" s="136"/>
      <c r="E18" s="136"/>
      <c r="F18" s="136"/>
      <c r="G18" s="136"/>
      <c r="H18" s="136"/>
      <c r="I18" s="138"/>
      <c r="J18" s="136"/>
    </row>
    <row r="19" spans="1:10" customFormat="1" x14ac:dyDescent="0.25">
      <c r="A19" s="258" t="s">
        <v>261</v>
      </c>
      <c r="B19" s="258"/>
      <c r="C19" s="258"/>
      <c r="D19" s="258"/>
      <c r="E19" s="258"/>
      <c r="F19" s="258"/>
      <c r="G19" s="258"/>
      <c r="H19" s="258"/>
      <c r="I19" s="258"/>
      <c r="J19" s="258"/>
    </row>
    <row r="20" spans="1:10" customFormat="1" x14ac:dyDescent="0.25">
      <c r="A20" s="139"/>
      <c r="B20" s="139"/>
      <c r="C20" s="136"/>
      <c r="D20" s="136"/>
      <c r="E20" s="136"/>
      <c r="F20" s="136"/>
      <c r="G20" s="136"/>
      <c r="H20" s="136"/>
      <c r="I20" s="136"/>
      <c r="J20" s="136"/>
    </row>
    <row r="21" spans="1:10" customFormat="1" x14ac:dyDescent="0.25">
      <c r="A21" s="224" t="s">
        <v>262</v>
      </c>
      <c r="B21" s="224" t="s">
        <v>263</v>
      </c>
      <c r="C21" s="223" t="s">
        <v>264</v>
      </c>
      <c r="D21" s="223"/>
      <c r="E21" s="223"/>
      <c r="F21" s="223"/>
      <c r="G21" s="224" t="s">
        <v>265</v>
      </c>
      <c r="H21" s="225" t="s">
        <v>266</v>
      </c>
      <c r="I21" s="224" t="s">
        <v>267</v>
      </c>
      <c r="J21" s="224" t="s">
        <v>268</v>
      </c>
    </row>
    <row r="22" spans="1:10" customFormat="1" ht="46.5" customHeight="1" x14ac:dyDescent="0.25">
      <c r="A22" s="224"/>
      <c r="B22" s="224"/>
      <c r="C22" s="227" t="s">
        <v>269</v>
      </c>
      <c r="D22" s="227"/>
      <c r="E22" s="230" t="s">
        <v>270</v>
      </c>
      <c r="F22" s="231"/>
      <c r="G22" s="224"/>
      <c r="H22" s="226"/>
      <c r="I22" s="224"/>
      <c r="J22" s="224"/>
    </row>
    <row r="23" spans="1:10" customFormat="1" ht="31.5" x14ac:dyDescent="0.25">
      <c r="A23" s="224"/>
      <c r="B23" s="224"/>
      <c r="C23" s="140" t="s">
        <v>271</v>
      </c>
      <c r="D23" s="140" t="s">
        <v>272</v>
      </c>
      <c r="E23" s="140" t="s">
        <v>271</v>
      </c>
      <c r="F23" s="140" t="s">
        <v>272</v>
      </c>
      <c r="G23" s="224"/>
      <c r="H23" s="227"/>
      <c r="I23" s="224"/>
      <c r="J23" s="224"/>
    </row>
    <row r="24" spans="1:10" customFormat="1" x14ac:dyDescent="0.25">
      <c r="A24" s="33">
        <v>1</v>
      </c>
      <c r="B24" s="33">
        <v>2</v>
      </c>
      <c r="C24" s="140">
        <v>3</v>
      </c>
      <c r="D24" s="140">
        <v>4</v>
      </c>
      <c r="E24" s="140">
        <v>7</v>
      </c>
      <c r="F24" s="140">
        <v>8</v>
      </c>
      <c r="G24" s="140">
        <v>9</v>
      </c>
      <c r="H24" s="140">
        <v>10</v>
      </c>
      <c r="I24" s="140">
        <v>11</v>
      </c>
      <c r="J24" s="140">
        <v>12</v>
      </c>
    </row>
    <row r="25" spans="1:10" customFormat="1" x14ac:dyDescent="0.25">
      <c r="A25" s="141" t="s">
        <v>13</v>
      </c>
      <c r="B25" s="142" t="s">
        <v>273</v>
      </c>
      <c r="C25" s="143" t="s">
        <v>274</v>
      </c>
      <c r="D25" s="143" t="s">
        <v>274</v>
      </c>
      <c r="E25" s="143" t="s">
        <v>274</v>
      </c>
      <c r="F25" s="143" t="s">
        <v>274</v>
      </c>
      <c r="G25" s="143" t="s">
        <v>274</v>
      </c>
      <c r="H25" s="143" t="s">
        <v>274</v>
      </c>
      <c r="I25" s="144" t="s">
        <v>274</v>
      </c>
      <c r="J25" s="145" t="s">
        <v>274</v>
      </c>
    </row>
    <row r="26" spans="1:10" customFormat="1" x14ac:dyDescent="0.25">
      <c r="A26" s="141" t="s">
        <v>275</v>
      </c>
      <c r="B26" s="146" t="s">
        <v>276</v>
      </c>
      <c r="C26" s="147" t="s">
        <v>83</v>
      </c>
      <c r="D26" s="147" t="s">
        <v>83</v>
      </c>
      <c r="E26" s="147" t="s">
        <v>104</v>
      </c>
      <c r="F26" s="147" t="s">
        <v>104</v>
      </c>
      <c r="G26" s="148"/>
      <c r="H26" s="148"/>
      <c r="I26" s="149" t="s">
        <v>274</v>
      </c>
      <c r="J26" s="149" t="s">
        <v>274</v>
      </c>
    </row>
    <row r="27" spans="1:10" customFormat="1" ht="31.5" x14ac:dyDescent="0.25">
      <c r="A27" s="141" t="s">
        <v>277</v>
      </c>
      <c r="B27" s="146" t="s">
        <v>278</v>
      </c>
      <c r="C27" s="147" t="s">
        <v>83</v>
      </c>
      <c r="D27" s="147" t="s">
        <v>83</v>
      </c>
      <c r="E27" s="147" t="s">
        <v>104</v>
      </c>
      <c r="F27" s="147" t="s">
        <v>104</v>
      </c>
      <c r="G27" s="148"/>
      <c r="H27" s="148"/>
      <c r="I27" s="149" t="s">
        <v>274</v>
      </c>
      <c r="J27" s="149" t="s">
        <v>274</v>
      </c>
    </row>
    <row r="28" spans="1:10" customFormat="1" ht="63" x14ac:dyDescent="0.25">
      <c r="A28" s="141" t="s">
        <v>279</v>
      </c>
      <c r="B28" s="146" t="s">
        <v>280</v>
      </c>
      <c r="C28" s="147" t="s">
        <v>83</v>
      </c>
      <c r="D28" s="147" t="s">
        <v>83</v>
      </c>
      <c r="E28" s="147" t="s">
        <v>104</v>
      </c>
      <c r="F28" s="147" t="s">
        <v>104</v>
      </c>
      <c r="G28" s="148"/>
      <c r="H28" s="148"/>
      <c r="I28" s="148" t="s">
        <v>274</v>
      </c>
      <c r="J28" s="148" t="s">
        <v>274</v>
      </c>
    </row>
    <row r="29" spans="1:10" customFormat="1" ht="31.5" x14ac:dyDescent="0.25">
      <c r="A29" s="141" t="s">
        <v>281</v>
      </c>
      <c r="B29" s="146" t="s">
        <v>282</v>
      </c>
      <c r="C29" s="147" t="s">
        <v>83</v>
      </c>
      <c r="D29" s="147" t="s">
        <v>83</v>
      </c>
      <c r="E29" s="147" t="s">
        <v>104</v>
      </c>
      <c r="F29" s="147" t="s">
        <v>104</v>
      </c>
      <c r="G29" s="148"/>
      <c r="H29" s="148"/>
      <c r="I29" s="149" t="s">
        <v>274</v>
      </c>
      <c r="J29" s="149" t="s">
        <v>274</v>
      </c>
    </row>
    <row r="30" spans="1:10" customFormat="1" ht="31.5" x14ac:dyDescent="0.25">
      <c r="A30" s="141" t="s">
        <v>283</v>
      </c>
      <c r="B30" s="146" t="s">
        <v>284</v>
      </c>
      <c r="C30" s="147" t="s">
        <v>83</v>
      </c>
      <c r="D30" s="147" t="s">
        <v>83</v>
      </c>
      <c r="E30" s="147" t="s">
        <v>104</v>
      </c>
      <c r="F30" s="147" t="s">
        <v>104</v>
      </c>
      <c r="G30" s="148"/>
      <c r="H30" s="148"/>
      <c r="I30" s="148" t="s">
        <v>274</v>
      </c>
      <c r="J30" s="148" t="s">
        <v>274</v>
      </c>
    </row>
    <row r="31" spans="1:10" customFormat="1" ht="31.5" x14ac:dyDescent="0.25">
      <c r="A31" s="141" t="s">
        <v>285</v>
      </c>
      <c r="B31" s="150" t="s">
        <v>286</v>
      </c>
      <c r="C31" s="147" t="s">
        <v>83</v>
      </c>
      <c r="D31" s="147" t="s">
        <v>83</v>
      </c>
      <c r="E31" s="147" t="s">
        <v>104</v>
      </c>
      <c r="F31" s="147" t="s">
        <v>104</v>
      </c>
      <c r="G31" s="148"/>
      <c r="H31" s="148"/>
      <c r="I31" s="148" t="s">
        <v>274</v>
      </c>
      <c r="J31" s="148" t="s">
        <v>274</v>
      </c>
    </row>
    <row r="32" spans="1:10" customFormat="1" ht="31.5" x14ac:dyDescent="0.25">
      <c r="A32" s="141" t="s">
        <v>287</v>
      </c>
      <c r="B32" s="150" t="s">
        <v>288</v>
      </c>
      <c r="C32" s="147" t="s">
        <v>83</v>
      </c>
      <c r="D32" s="147" t="s">
        <v>83</v>
      </c>
      <c r="E32" s="147">
        <v>45457</v>
      </c>
      <c r="F32" s="147">
        <v>45457</v>
      </c>
      <c r="G32" s="148"/>
      <c r="H32" s="148"/>
      <c r="I32" s="148" t="s">
        <v>274</v>
      </c>
      <c r="J32" s="148" t="s">
        <v>274</v>
      </c>
    </row>
    <row r="33" spans="1:10" customFormat="1" ht="47.25" x14ac:dyDescent="0.25">
      <c r="A33" s="141" t="s">
        <v>289</v>
      </c>
      <c r="B33" s="150" t="s">
        <v>290</v>
      </c>
      <c r="C33" s="147" t="s">
        <v>83</v>
      </c>
      <c r="D33" s="147" t="s">
        <v>83</v>
      </c>
      <c r="E33" s="147" t="s">
        <v>104</v>
      </c>
      <c r="F33" s="147" t="s">
        <v>104</v>
      </c>
      <c r="G33" s="148"/>
      <c r="H33" s="148"/>
      <c r="I33" s="148" t="s">
        <v>274</v>
      </c>
      <c r="J33" s="148" t="s">
        <v>274</v>
      </c>
    </row>
    <row r="34" spans="1:10" customFormat="1" ht="63" x14ac:dyDescent="0.25">
      <c r="A34" s="141" t="s">
        <v>291</v>
      </c>
      <c r="B34" s="150" t="s">
        <v>292</v>
      </c>
      <c r="C34" s="147" t="s">
        <v>83</v>
      </c>
      <c r="D34" s="147" t="s">
        <v>83</v>
      </c>
      <c r="E34" s="147" t="s">
        <v>104</v>
      </c>
      <c r="F34" s="147" t="s">
        <v>104</v>
      </c>
      <c r="G34" s="148"/>
      <c r="H34" s="148"/>
      <c r="I34" s="148" t="s">
        <v>274</v>
      </c>
      <c r="J34" s="148" t="s">
        <v>274</v>
      </c>
    </row>
    <row r="35" spans="1:10" customFormat="1" ht="31.5" x14ac:dyDescent="0.25">
      <c r="A35" s="141" t="s">
        <v>293</v>
      </c>
      <c r="B35" s="150" t="s">
        <v>294</v>
      </c>
      <c r="C35" s="147" t="s">
        <v>83</v>
      </c>
      <c r="D35" s="147" t="s">
        <v>83</v>
      </c>
      <c r="E35" s="147">
        <v>45487</v>
      </c>
      <c r="F35" s="147">
        <v>45487</v>
      </c>
      <c r="G35" s="148"/>
      <c r="H35" s="148"/>
      <c r="I35" s="148" t="s">
        <v>274</v>
      </c>
      <c r="J35" s="148" t="s">
        <v>274</v>
      </c>
    </row>
    <row r="36" spans="1:10" customFormat="1" ht="31.5" x14ac:dyDescent="0.25">
      <c r="A36" s="141" t="s">
        <v>295</v>
      </c>
      <c r="B36" s="150" t="s">
        <v>296</v>
      </c>
      <c r="C36" s="147" t="s">
        <v>83</v>
      </c>
      <c r="D36" s="147" t="s">
        <v>83</v>
      </c>
      <c r="E36" s="147" t="s">
        <v>104</v>
      </c>
      <c r="F36" s="147" t="s">
        <v>104</v>
      </c>
      <c r="G36" s="148"/>
      <c r="H36" s="148"/>
      <c r="I36" s="148" t="s">
        <v>274</v>
      </c>
      <c r="J36" s="148" t="s">
        <v>274</v>
      </c>
    </row>
    <row r="37" spans="1:10" customFormat="1" x14ac:dyDescent="0.25">
      <c r="A37" s="141" t="s">
        <v>297</v>
      </c>
      <c r="B37" s="150" t="s">
        <v>298</v>
      </c>
      <c r="C37" s="147" t="s">
        <v>83</v>
      </c>
      <c r="D37" s="147" t="s">
        <v>83</v>
      </c>
      <c r="E37" s="147">
        <v>45517</v>
      </c>
      <c r="F37" s="147">
        <v>45517</v>
      </c>
      <c r="G37" s="148"/>
      <c r="H37" s="148"/>
      <c r="I37" s="148" t="s">
        <v>274</v>
      </c>
      <c r="J37" s="148" t="s">
        <v>274</v>
      </c>
    </row>
    <row r="38" spans="1:10" customFormat="1" x14ac:dyDescent="0.25">
      <c r="A38" s="141" t="s">
        <v>299</v>
      </c>
      <c r="B38" s="142" t="s">
        <v>300</v>
      </c>
      <c r="C38" s="148"/>
      <c r="D38" s="148"/>
      <c r="E38" s="148" t="s">
        <v>274</v>
      </c>
      <c r="F38" s="148" t="s">
        <v>274</v>
      </c>
      <c r="G38" s="148"/>
      <c r="H38" s="148"/>
      <c r="I38" s="144" t="s">
        <v>274</v>
      </c>
      <c r="J38" s="144" t="s">
        <v>274</v>
      </c>
    </row>
    <row r="39" spans="1:10" customFormat="1" ht="78.75" x14ac:dyDescent="0.25">
      <c r="A39" s="141" t="s">
        <v>15</v>
      </c>
      <c r="B39" s="150" t="s">
        <v>301</v>
      </c>
      <c r="C39" s="147" t="s">
        <v>83</v>
      </c>
      <c r="D39" s="147" t="s">
        <v>83</v>
      </c>
      <c r="E39" s="147">
        <v>45547</v>
      </c>
      <c r="F39" s="147">
        <v>45547</v>
      </c>
      <c r="G39" s="148"/>
      <c r="H39" s="148"/>
      <c r="I39" s="148" t="s">
        <v>274</v>
      </c>
      <c r="J39" s="148" t="s">
        <v>274</v>
      </c>
    </row>
    <row r="40" spans="1:10" customFormat="1" x14ac:dyDescent="0.25">
      <c r="A40" s="141" t="s">
        <v>302</v>
      </c>
      <c r="B40" s="150" t="s">
        <v>303</v>
      </c>
      <c r="C40" s="147" t="s">
        <v>83</v>
      </c>
      <c r="D40" s="147" t="s">
        <v>83</v>
      </c>
      <c r="E40" s="147">
        <v>45557</v>
      </c>
      <c r="F40" s="147">
        <v>45557</v>
      </c>
      <c r="G40" s="148"/>
      <c r="H40" s="148"/>
      <c r="I40" s="148" t="s">
        <v>274</v>
      </c>
      <c r="J40" s="148" t="s">
        <v>274</v>
      </c>
    </row>
    <row r="41" spans="1:10" customFormat="1" ht="47.25" x14ac:dyDescent="0.25">
      <c r="A41" s="141" t="s">
        <v>304</v>
      </c>
      <c r="B41" s="142" t="s">
        <v>305</v>
      </c>
      <c r="C41" s="148"/>
      <c r="D41" s="148"/>
      <c r="E41" s="148" t="s">
        <v>274</v>
      </c>
      <c r="F41" s="148" t="s">
        <v>274</v>
      </c>
      <c r="G41" s="148"/>
      <c r="H41" s="148"/>
      <c r="I41" s="144" t="s">
        <v>274</v>
      </c>
      <c r="J41" s="144" t="s">
        <v>274</v>
      </c>
    </row>
    <row r="42" spans="1:10" customFormat="1" ht="31.5" x14ac:dyDescent="0.25">
      <c r="A42" s="141" t="s">
        <v>17</v>
      </c>
      <c r="B42" s="150" t="s">
        <v>306</v>
      </c>
      <c r="C42" s="147" t="s">
        <v>83</v>
      </c>
      <c r="D42" s="147" t="s">
        <v>83</v>
      </c>
      <c r="E42" s="147">
        <v>45587</v>
      </c>
      <c r="F42" s="147">
        <v>45587</v>
      </c>
      <c r="G42" s="148"/>
      <c r="H42" s="148"/>
      <c r="I42" s="148" t="s">
        <v>274</v>
      </c>
      <c r="J42" s="148" t="s">
        <v>274</v>
      </c>
    </row>
    <row r="43" spans="1:10" customFormat="1" x14ac:dyDescent="0.25">
      <c r="A43" s="141" t="s">
        <v>307</v>
      </c>
      <c r="B43" s="150" t="s">
        <v>308</v>
      </c>
      <c r="C43" s="147" t="s">
        <v>83</v>
      </c>
      <c r="D43" s="147" t="s">
        <v>83</v>
      </c>
      <c r="E43" s="147">
        <v>45587</v>
      </c>
      <c r="F43" s="147">
        <v>45587</v>
      </c>
      <c r="G43" s="148"/>
      <c r="H43" s="148"/>
      <c r="I43" s="148" t="s">
        <v>274</v>
      </c>
      <c r="J43" s="148" t="s">
        <v>274</v>
      </c>
    </row>
    <row r="44" spans="1:10" customFormat="1" x14ac:dyDescent="0.25">
      <c r="A44" s="141" t="s">
        <v>309</v>
      </c>
      <c r="B44" s="150" t="s">
        <v>310</v>
      </c>
      <c r="C44" s="147" t="s">
        <v>83</v>
      </c>
      <c r="D44" s="147" t="s">
        <v>83</v>
      </c>
      <c r="E44" s="147">
        <v>45597</v>
      </c>
      <c r="F44" s="147">
        <v>45597</v>
      </c>
      <c r="G44" s="148"/>
      <c r="H44" s="148"/>
      <c r="I44" s="148" t="s">
        <v>274</v>
      </c>
      <c r="J44" s="148" t="s">
        <v>274</v>
      </c>
    </row>
    <row r="45" spans="1:10" customFormat="1" ht="78.75" x14ac:dyDescent="0.25">
      <c r="A45" s="141" t="s">
        <v>311</v>
      </c>
      <c r="B45" s="150" t="s">
        <v>312</v>
      </c>
      <c r="C45" s="147" t="s">
        <v>83</v>
      </c>
      <c r="D45" s="147" t="s">
        <v>83</v>
      </c>
      <c r="E45" s="147" t="s">
        <v>104</v>
      </c>
      <c r="F45" s="147" t="s">
        <v>104</v>
      </c>
      <c r="G45" s="148"/>
      <c r="H45" s="148"/>
      <c r="I45" s="148" t="s">
        <v>274</v>
      </c>
      <c r="J45" s="148" t="s">
        <v>274</v>
      </c>
    </row>
    <row r="46" spans="1:10" customFormat="1" ht="157.5" x14ac:dyDescent="0.25">
      <c r="A46" s="141" t="s">
        <v>313</v>
      </c>
      <c r="B46" s="150" t="s">
        <v>314</v>
      </c>
      <c r="C46" s="147" t="s">
        <v>83</v>
      </c>
      <c r="D46" s="147" t="s">
        <v>83</v>
      </c>
      <c r="E46" s="147" t="s">
        <v>104</v>
      </c>
      <c r="F46" s="147" t="s">
        <v>104</v>
      </c>
      <c r="G46" s="148"/>
      <c r="H46" s="148"/>
      <c r="I46" s="148" t="s">
        <v>274</v>
      </c>
      <c r="J46" s="148" t="s">
        <v>274</v>
      </c>
    </row>
    <row r="47" spans="1:10" customFormat="1" x14ac:dyDescent="0.25">
      <c r="A47" s="141" t="s">
        <v>315</v>
      </c>
      <c r="B47" s="150" t="s">
        <v>316</v>
      </c>
      <c r="C47" s="147" t="s">
        <v>83</v>
      </c>
      <c r="D47" s="147" t="s">
        <v>83</v>
      </c>
      <c r="E47" s="147" t="s">
        <v>544</v>
      </c>
      <c r="F47" s="147" t="s">
        <v>544</v>
      </c>
      <c r="G47" s="148"/>
      <c r="H47" s="148"/>
      <c r="I47" s="148" t="s">
        <v>274</v>
      </c>
      <c r="J47" s="148" t="s">
        <v>274</v>
      </c>
    </row>
    <row r="48" spans="1:10" customFormat="1" ht="31.5" x14ac:dyDescent="0.25">
      <c r="A48" s="141" t="s">
        <v>317</v>
      </c>
      <c r="B48" s="142" t="s">
        <v>318</v>
      </c>
      <c r="C48" s="148"/>
      <c r="D48" s="148"/>
      <c r="E48" s="148" t="s">
        <v>274</v>
      </c>
      <c r="F48" s="148" t="s">
        <v>274</v>
      </c>
      <c r="G48" s="148"/>
      <c r="H48" s="148"/>
      <c r="I48" s="144" t="s">
        <v>274</v>
      </c>
      <c r="J48" s="144" t="s">
        <v>274</v>
      </c>
    </row>
    <row r="49" spans="1:10" customFormat="1" ht="31.5" x14ac:dyDescent="0.25">
      <c r="A49" s="141" t="s">
        <v>19</v>
      </c>
      <c r="B49" s="150" t="s">
        <v>319</v>
      </c>
      <c r="C49" s="147" t="s">
        <v>83</v>
      </c>
      <c r="D49" s="147" t="s">
        <v>83</v>
      </c>
      <c r="E49" s="147" t="s">
        <v>545</v>
      </c>
      <c r="F49" s="147" t="s">
        <v>545</v>
      </c>
      <c r="G49" s="148"/>
      <c r="H49" s="148"/>
      <c r="I49" s="148" t="s">
        <v>274</v>
      </c>
      <c r="J49" s="148" t="s">
        <v>274</v>
      </c>
    </row>
    <row r="50" spans="1:10" customFormat="1" ht="78.75" x14ac:dyDescent="0.25">
      <c r="A50" s="141" t="s">
        <v>320</v>
      </c>
      <c r="B50" s="150" t="s">
        <v>321</v>
      </c>
      <c r="C50" s="147" t="s">
        <v>83</v>
      </c>
      <c r="D50" s="147" t="s">
        <v>83</v>
      </c>
      <c r="E50" s="147" t="s">
        <v>545</v>
      </c>
      <c r="F50" s="147" t="s">
        <v>545</v>
      </c>
      <c r="G50" s="148"/>
      <c r="H50" s="148"/>
      <c r="I50" s="148" t="s">
        <v>274</v>
      </c>
      <c r="J50" s="148" t="s">
        <v>274</v>
      </c>
    </row>
    <row r="51" spans="1:10" customFormat="1" ht="63" x14ac:dyDescent="0.25">
      <c r="A51" s="141" t="s">
        <v>322</v>
      </c>
      <c r="B51" s="150" t="s">
        <v>323</v>
      </c>
      <c r="C51" s="147" t="s">
        <v>83</v>
      </c>
      <c r="D51" s="147" t="s">
        <v>83</v>
      </c>
      <c r="E51" s="147" t="s">
        <v>104</v>
      </c>
      <c r="F51" s="147" t="s">
        <v>104</v>
      </c>
      <c r="G51" s="148"/>
      <c r="H51" s="148"/>
      <c r="I51" s="148" t="s">
        <v>274</v>
      </c>
      <c r="J51" s="148" t="s">
        <v>274</v>
      </c>
    </row>
    <row r="52" spans="1:10" customFormat="1" ht="63" x14ac:dyDescent="0.25">
      <c r="A52" s="141" t="s">
        <v>324</v>
      </c>
      <c r="B52" s="150" t="s">
        <v>325</v>
      </c>
      <c r="C52" s="147" t="s">
        <v>83</v>
      </c>
      <c r="D52" s="147" t="s">
        <v>83</v>
      </c>
      <c r="E52" s="147" t="s">
        <v>545</v>
      </c>
      <c r="F52" s="147" t="s">
        <v>545</v>
      </c>
      <c r="G52" s="148"/>
      <c r="H52" s="148"/>
      <c r="I52" s="148" t="s">
        <v>274</v>
      </c>
      <c r="J52" s="148" t="s">
        <v>274</v>
      </c>
    </row>
    <row r="53" spans="1:10" customFormat="1" ht="31.5" x14ac:dyDescent="0.25">
      <c r="A53" s="141" t="s">
        <v>326</v>
      </c>
      <c r="B53" s="151" t="s">
        <v>327</v>
      </c>
      <c r="C53" s="147" t="s">
        <v>83</v>
      </c>
      <c r="D53" s="147" t="s">
        <v>83</v>
      </c>
      <c r="E53" s="147" t="s">
        <v>545</v>
      </c>
      <c r="F53" s="147" t="s">
        <v>545</v>
      </c>
      <c r="G53" s="148"/>
      <c r="H53" s="148"/>
      <c r="I53" s="148" t="s">
        <v>274</v>
      </c>
      <c r="J53" s="148" t="s">
        <v>274</v>
      </c>
    </row>
    <row r="54" spans="1:10" customFormat="1" ht="31.5" x14ac:dyDescent="0.25">
      <c r="A54" s="141" t="s">
        <v>328</v>
      </c>
      <c r="B54" s="150" t="s">
        <v>329</v>
      </c>
      <c r="C54" s="147" t="s">
        <v>83</v>
      </c>
      <c r="D54" s="147" t="s">
        <v>83</v>
      </c>
      <c r="E54" s="147" t="s">
        <v>104</v>
      </c>
      <c r="F54" s="147" t="s">
        <v>104</v>
      </c>
      <c r="G54" s="148" t="s">
        <v>274</v>
      </c>
      <c r="H54" s="148" t="s">
        <v>274</v>
      </c>
      <c r="I54" s="148" t="s">
        <v>274</v>
      </c>
      <c r="J54" s="148" t="s">
        <v>274</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2024-04-28T21:19:55Z</dcterms:created>
  <dcterms:modified xsi:type="dcterms:W3CDTF">2024-11-14T06:31:12Z</dcterms:modified>
</cp:coreProperties>
</file>