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F46EEE69-2ECD-407E-A87F-138E4E421481}" xr6:coauthVersionLast="45" xr6:coauthVersionMax="45" xr10:uidLastSave="{00000000-0000-0000-0000-000000000000}"/>
  <bookViews>
    <workbookView xWindow="-120" yWindow="-120" windowWidth="29040" windowHeight="15840" xr2:uid="{7904CE17-3EF6-4765-8FC5-D6B531226B8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62" i="8"/>
  <c r="C63" i="8"/>
  <c r="D47" i="8"/>
  <c r="D59" i="8"/>
  <c r="D60" i="8"/>
  <c r="D61" i="8"/>
  <c r="D62" i="8"/>
  <c r="D63" i="8"/>
  <c r="E47" i="8"/>
  <c r="E61" i="8" s="1"/>
  <c r="E60" i="8"/>
  <c r="E62" i="8"/>
  <c r="E63" i="8"/>
  <c r="F47" i="8"/>
  <c r="F60" i="8" s="1"/>
  <c r="F59" i="8"/>
  <c r="F61" i="8"/>
  <c r="F62" i="8"/>
  <c r="F63" i="8"/>
  <c r="G47" i="8"/>
  <c r="G62" i="8"/>
  <c r="G63" i="8"/>
  <c r="H47" i="8"/>
  <c r="H59" i="8"/>
  <c r="H60" i="8"/>
  <c r="H61" i="8"/>
  <c r="H62" i="8"/>
  <c r="H63" i="8"/>
  <c r="I47" i="8"/>
  <c r="I61" i="8" s="1"/>
  <c r="I60" i="8"/>
  <c r="I62" i="8"/>
  <c r="I63" i="8"/>
  <c r="J63" i="8"/>
  <c r="K63" i="8"/>
  <c r="L63" i="8"/>
  <c r="M63" i="8"/>
  <c r="N63" i="8"/>
  <c r="O63" i="8"/>
  <c r="P63" i="8"/>
  <c r="Q63" i="8"/>
  <c r="R63" i="8"/>
  <c r="B48" i="8"/>
  <c r="B57" i="8"/>
  <c r="B79" i="8" s="1"/>
  <c r="B65" i="8"/>
  <c r="B75" i="8" s="1"/>
  <c r="B68" i="8"/>
  <c r="B76" i="8" s="1"/>
  <c r="B81" i="8"/>
  <c r="C65" i="8"/>
  <c r="C75" i="8" s="1"/>
  <c r="C68" i="8"/>
  <c r="C76" i="8" s="1"/>
  <c r="C81" i="8"/>
  <c r="B72" i="8"/>
  <c r="C72" i="8" s="1"/>
  <c r="D48" i="8"/>
  <c r="D57" i="8"/>
  <c r="D65" i="8"/>
  <c r="D75" i="8" s="1"/>
  <c r="D68" i="8"/>
  <c r="D76" i="8" s="1"/>
  <c r="D81" i="8"/>
  <c r="E48" i="8"/>
  <c r="E57" i="8" s="1"/>
  <c r="E79" i="8" s="1"/>
  <c r="E65" i="8"/>
  <c r="E75" i="8"/>
  <c r="E68" i="8"/>
  <c r="E76" i="8" s="1"/>
  <c r="E81" i="8"/>
  <c r="F48" i="8"/>
  <c r="F57" i="8"/>
  <c r="F65" i="8"/>
  <c r="F75" i="8"/>
  <c r="F68" i="8"/>
  <c r="F76" i="8" s="1"/>
  <c r="F81" i="8"/>
  <c r="G48" i="8"/>
  <c r="G57" i="8" s="1"/>
  <c r="G65" i="8"/>
  <c r="G75" i="8"/>
  <c r="G68" i="8"/>
  <c r="G76" i="8"/>
  <c r="G81" i="8"/>
  <c r="H48" i="8"/>
  <c r="H57" i="8"/>
  <c r="H65" i="8"/>
  <c r="H75" i="8" s="1"/>
  <c r="H68" i="8"/>
  <c r="H76" i="8" s="1"/>
  <c r="H81" i="8"/>
  <c r="I48" i="8"/>
  <c r="I57" i="8" s="1"/>
  <c r="I79" i="8" s="1"/>
  <c r="I65" i="8"/>
  <c r="I75" i="8"/>
  <c r="I68" i="8"/>
  <c r="I76" i="8" s="1"/>
  <c r="I81" i="8"/>
  <c r="J65" i="8"/>
  <c r="J75" i="8"/>
  <c r="J68" i="8"/>
  <c r="J76" i="8" s="1"/>
  <c r="J81" i="8"/>
  <c r="K65" i="8"/>
  <c r="K75" i="8"/>
  <c r="K68" i="8"/>
  <c r="K76" i="8"/>
  <c r="K81" i="8"/>
  <c r="L65" i="8"/>
  <c r="L75" i="8" s="1"/>
  <c r="L68" i="8"/>
  <c r="L76" i="8" s="1"/>
  <c r="L81" i="8"/>
  <c r="M65" i="8"/>
  <c r="M75" i="8"/>
  <c r="M68" i="8"/>
  <c r="M76" i="8"/>
  <c r="M81" i="8"/>
  <c r="N65" i="8"/>
  <c r="N75" i="8" s="1"/>
  <c r="N68" i="8"/>
  <c r="N76" i="8" s="1"/>
  <c r="N81" i="8"/>
  <c r="O65" i="8"/>
  <c r="O75" i="8" s="1"/>
  <c r="O68" i="8"/>
  <c r="O76" i="8"/>
  <c r="O81" i="8"/>
  <c r="P65" i="8"/>
  <c r="P75" i="8" s="1"/>
  <c r="P68" i="8"/>
  <c r="P76" i="8" s="1"/>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c r="K66" i="8" s="1"/>
  <c r="L66" i="8" s="1"/>
  <c r="M66" i="8" s="1"/>
  <c r="N66" i="8" s="1"/>
  <c r="O66" i="8" s="1"/>
  <c r="P66" i="8" s="1"/>
  <c r="Q66" i="8" s="1"/>
  <c r="R66" i="8" s="1"/>
  <c r="S66" i="8" s="1"/>
  <c r="T66" i="8" s="1"/>
  <c r="U66" i="8" s="1"/>
  <c r="V66" i="8" s="1"/>
  <c r="W66" i="8" s="1"/>
  <c r="D72" i="8"/>
  <c r="E72" i="8" s="1"/>
  <c r="F72" i="8"/>
  <c r="G72" i="8" s="1"/>
  <c r="H72" i="8"/>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F79" i="8" l="1"/>
  <c r="H79" i="8"/>
  <c r="D58" i="8"/>
  <c r="D78" i="8" s="1"/>
  <c r="C59" i="8"/>
  <c r="C48" i="8"/>
  <c r="C57" i="8" s="1"/>
  <c r="C60" i="8"/>
  <c r="C61" i="8"/>
  <c r="B58" i="8"/>
  <c r="G79" i="8"/>
  <c r="D79" i="8"/>
  <c r="H58" i="8"/>
  <c r="H78" i="8" s="1"/>
  <c r="G59" i="8"/>
  <c r="G60" i="8"/>
  <c r="G61" i="8"/>
  <c r="F58" i="8"/>
  <c r="F78" i="8" s="1"/>
  <c r="D64" i="8"/>
  <c r="D67" i="8" s="1"/>
  <c r="B64" i="8"/>
  <c r="B67" i="8" s="1"/>
  <c r="I59" i="8"/>
  <c r="I58" i="8" s="1"/>
  <c r="E59" i="8"/>
  <c r="E58" i="8" s="1"/>
  <c r="J47" i="8"/>
  <c r="B74" i="8" l="1"/>
  <c r="B69" i="8"/>
  <c r="J62" i="8"/>
  <c r="J59" i="8"/>
  <c r="J58" i="8" s="1"/>
  <c r="J60" i="8"/>
  <c r="J48" i="8"/>
  <c r="J57" i="8" s="1"/>
  <c r="K47" i="8"/>
  <c r="J61" i="8"/>
  <c r="D74" i="8"/>
  <c r="D69" i="8"/>
  <c r="G58" i="8"/>
  <c r="H64" i="8"/>
  <c r="H67" i="8" s="1"/>
  <c r="C79" i="8"/>
  <c r="E78" i="8"/>
  <c r="E64" i="8"/>
  <c r="E67" i="8" s="1"/>
  <c r="B78" i="8"/>
  <c r="C58" i="8"/>
  <c r="C64" i="8" s="1"/>
  <c r="C67" i="8" s="1"/>
  <c r="I78" i="8"/>
  <c r="I64" i="8"/>
  <c r="I67" i="8" s="1"/>
  <c r="F64" i="8"/>
  <c r="F67" i="8" s="1"/>
  <c r="C74" i="8" l="1"/>
  <c r="C69" i="8"/>
  <c r="I74" i="8"/>
  <c r="I69" i="8"/>
  <c r="G78" i="8"/>
  <c r="G64" i="8"/>
  <c r="G67" i="8" s="1"/>
  <c r="K59" i="8"/>
  <c r="K60" i="8"/>
  <c r="K61" i="8"/>
  <c r="L47" i="8"/>
  <c r="K62" i="8"/>
  <c r="K48" i="8"/>
  <c r="K57" i="8" s="1"/>
  <c r="C78" i="8"/>
  <c r="E74" i="8"/>
  <c r="E69" i="8"/>
  <c r="D70" i="8"/>
  <c r="D71" i="8" s="1"/>
  <c r="J64" i="8"/>
  <c r="J67" i="8" s="1"/>
  <c r="J79" i="8"/>
  <c r="J78" i="8"/>
  <c r="B70" i="8"/>
  <c r="B71" i="8"/>
  <c r="H74" i="8"/>
  <c r="H69" i="8"/>
  <c r="F69" i="8"/>
  <c r="F74" i="8"/>
  <c r="J74" i="8" l="1"/>
  <c r="J69" i="8"/>
  <c r="K58" i="8"/>
  <c r="F70" i="8"/>
  <c r="F71" i="8"/>
  <c r="B77" i="8"/>
  <c r="B82" i="8" s="1"/>
  <c r="L60" i="8"/>
  <c r="L48" i="8"/>
  <c r="L57" i="8" s="1"/>
  <c r="L61" i="8"/>
  <c r="M47" i="8"/>
  <c r="L62" i="8"/>
  <c r="L59" i="8"/>
  <c r="L58" i="8" s="1"/>
  <c r="G74" i="8"/>
  <c r="G69" i="8"/>
  <c r="C70" i="8"/>
  <c r="C71" i="8"/>
  <c r="E71" i="8"/>
  <c r="E70" i="8"/>
  <c r="K64" i="8"/>
  <c r="K67" i="8" s="1"/>
  <c r="K78" i="8"/>
  <c r="K79" i="8"/>
  <c r="I71" i="8"/>
  <c r="I70" i="8"/>
  <c r="H70" i="8"/>
  <c r="H71" i="8" s="1"/>
  <c r="J70" i="8" l="1"/>
  <c r="J71" i="8"/>
  <c r="L79" i="8"/>
  <c r="L64" i="8"/>
  <c r="L67" i="8" s="1"/>
  <c r="L78" i="8"/>
  <c r="G70" i="8"/>
  <c r="M61" i="8"/>
  <c r="N47" i="8"/>
  <c r="M62" i="8"/>
  <c r="M48" i="8"/>
  <c r="M57" i="8" s="1"/>
  <c r="M59" i="8"/>
  <c r="M60" i="8"/>
  <c r="K74" i="8"/>
  <c r="K69" i="8"/>
  <c r="C77" i="8"/>
  <c r="B83" i="8"/>
  <c r="B87" i="8"/>
  <c r="K70" i="8" l="1"/>
  <c r="K71" i="8" s="1"/>
  <c r="B85" i="8"/>
  <c r="B86" i="8" s="1"/>
  <c r="C82" i="8"/>
  <c r="D77" i="8"/>
  <c r="D82" i="8" s="1"/>
  <c r="D85" i="8" s="1"/>
  <c r="N62" i="8"/>
  <c r="N59" i="8"/>
  <c r="N60" i="8"/>
  <c r="N48" i="8"/>
  <c r="N57" i="8" s="1"/>
  <c r="N61" i="8"/>
  <c r="O47" i="8"/>
  <c r="M58" i="8"/>
  <c r="L74" i="8"/>
  <c r="L69" i="8"/>
  <c r="M64" i="8"/>
  <c r="M67" i="8" s="1"/>
  <c r="M79" i="8"/>
  <c r="M78" i="8"/>
  <c r="G71" i="8"/>
  <c r="E77" i="8"/>
  <c r="E82" i="8" s="1"/>
  <c r="E85" i="8" s="1"/>
  <c r="F77" i="8" l="1"/>
  <c r="F82" i="8" s="1"/>
  <c r="F85" i="8" s="1"/>
  <c r="O59" i="8"/>
  <c r="O60" i="8"/>
  <c r="O61" i="8"/>
  <c r="P47" i="8"/>
  <c r="O48" i="8"/>
  <c r="O57" i="8" s="1"/>
  <c r="O62" i="8"/>
  <c r="N58" i="8"/>
  <c r="L70" i="8"/>
  <c r="L71" i="8" s="1"/>
  <c r="G77" i="8"/>
  <c r="G82" i="8" s="1"/>
  <c r="G85" i="8" s="1"/>
  <c r="N64" i="8"/>
  <c r="N67" i="8" s="1"/>
  <c r="N79" i="8"/>
  <c r="N78" i="8"/>
  <c r="C85" i="8"/>
  <c r="C86" i="8" s="1"/>
  <c r="C89" i="8" s="1"/>
  <c r="E83" i="8"/>
  <c r="D83" i="8"/>
  <c r="C87" i="8"/>
  <c r="G87" i="8"/>
  <c r="H83" i="8"/>
  <c r="D87" i="8"/>
  <c r="F83" i="8"/>
  <c r="F88" i="8" s="1"/>
  <c r="C83" i="8"/>
  <c r="E87" i="8"/>
  <c r="F87" i="8"/>
  <c r="M74" i="8"/>
  <c r="M69" i="8"/>
  <c r="H77" i="8"/>
  <c r="H82" i="8" s="1"/>
  <c r="H85" i="8" s="1"/>
  <c r="B89" i="8"/>
  <c r="D88" i="8" l="1"/>
  <c r="G83" i="8"/>
  <c r="G88" i="8" s="1"/>
  <c r="O64" i="8"/>
  <c r="O67" i="8" s="1"/>
  <c r="O78" i="8"/>
  <c r="O79" i="8"/>
  <c r="O58" i="8"/>
  <c r="H88" i="8"/>
  <c r="E88" i="8"/>
  <c r="N74" i="8"/>
  <c r="N69" i="8"/>
  <c r="J77" i="8"/>
  <c r="J82" i="8" s="1"/>
  <c r="J85" i="8" s="1"/>
  <c r="I77" i="8"/>
  <c r="I82" i="8" s="1"/>
  <c r="P60" i="8"/>
  <c r="P61" i="8"/>
  <c r="Q47" i="8"/>
  <c r="P62" i="8"/>
  <c r="P48" i="8"/>
  <c r="P57" i="8" s="1"/>
  <c r="P59" i="8"/>
  <c r="K77" i="8"/>
  <c r="K82" i="8" s="1"/>
  <c r="K85" i="8" s="1"/>
  <c r="M70" i="8"/>
  <c r="H87" i="8"/>
  <c r="C88" i="8"/>
  <c r="B88" i="8"/>
  <c r="I83" i="8"/>
  <c r="I88" i="8" s="1"/>
  <c r="J87" i="8"/>
  <c r="D86" i="8"/>
  <c r="O74" i="8" l="1"/>
  <c r="O69" i="8"/>
  <c r="P58" i="8"/>
  <c r="P64" i="8" s="1"/>
  <c r="P67" i="8" s="1"/>
  <c r="N70" i="8"/>
  <c r="N71" i="8"/>
  <c r="K83" i="8"/>
  <c r="J83" i="8"/>
  <c r="J88" i="8" s="1"/>
  <c r="Q61" i="8"/>
  <c r="R47" i="8"/>
  <c r="Q62" i="8"/>
  <c r="Q59" i="8"/>
  <c r="Q48" i="8"/>
  <c r="Q57" i="8" s="1"/>
  <c r="Q60" i="8"/>
  <c r="D89" i="8"/>
  <c r="E86" i="8"/>
  <c r="I87" i="8"/>
  <c r="M71" i="8"/>
  <c r="P79" i="8"/>
  <c r="K87" i="8"/>
  <c r="I85" i="8"/>
  <c r="L77" i="8"/>
  <c r="L82" i="8" s="1"/>
  <c r="L87" i="8" s="1"/>
  <c r="P74" i="8" l="1"/>
  <c r="P69" i="8"/>
  <c r="E89" i="8"/>
  <c r="F86" i="8"/>
  <c r="R62" i="8"/>
  <c r="R59" i="8"/>
  <c r="R60" i="8"/>
  <c r="B29" i="8" s="1"/>
  <c r="R61" i="8"/>
  <c r="R48" i="8"/>
  <c r="R57" i="8" s="1"/>
  <c r="S47" i="8"/>
  <c r="O70" i="8"/>
  <c r="Q79" i="8"/>
  <c r="Q64" i="8"/>
  <c r="Q67" i="8" s="1"/>
  <c r="K88" i="8"/>
  <c r="Q58" i="8"/>
  <c r="Q78" i="8" s="1"/>
  <c r="M77" i="8"/>
  <c r="L85" i="8"/>
  <c r="P78" i="8"/>
  <c r="L83" i="8"/>
  <c r="L88" i="8" s="1"/>
  <c r="Q74" i="8" l="1"/>
  <c r="Q69" i="8"/>
  <c r="M82" i="8"/>
  <c r="N77" i="8"/>
  <c r="N82" i="8" s="1"/>
  <c r="S48" i="8"/>
  <c r="S57" i="8" s="1"/>
  <c r="S61" i="8"/>
  <c r="S62" i="8"/>
  <c r="S59" i="8"/>
  <c r="S60" i="8"/>
  <c r="T47" i="8"/>
  <c r="R58" i="8"/>
  <c r="B26" i="8" s="1"/>
  <c r="P70" i="8"/>
  <c r="P77" i="8" s="1"/>
  <c r="P82" i="8" s="1"/>
  <c r="O77" i="8"/>
  <c r="O82" i="8" s="1"/>
  <c r="R64" i="8"/>
  <c r="R67" i="8" s="1"/>
  <c r="R79" i="8"/>
  <c r="R78" i="8"/>
  <c r="O71" i="8"/>
  <c r="B32" i="8"/>
  <c r="F89" i="8"/>
  <c r="G86" i="8"/>
  <c r="P85" i="8" l="1"/>
  <c r="P83" i="8"/>
  <c r="P71" i="8"/>
  <c r="S64" i="8"/>
  <c r="S67" i="8" s="1"/>
  <c r="S79" i="8"/>
  <c r="T48" i="8"/>
  <c r="T57" i="8" s="1"/>
  <c r="T61" i="8"/>
  <c r="T62" i="8"/>
  <c r="T59" i="8"/>
  <c r="T58" i="8" s="1"/>
  <c r="U47" i="8"/>
  <c r="T60" i="8"/>
  <c r="S58" i="8"/>
  <c r="S78" i="8" s="1"/>
  <c r="N85" i="8"/>
  <c r="N87" i="8"/>
  <c r="N83" i="8"/>
  <c r="O85" i="8"/>
  <c r="O83" i="8"/>
  <c r="O88" i="8" s="1"/>
  <c r="O87" i="8"/>
  <c r="Q70" i="8"/>
  <c r="Q77" i="8" s="1"/>
  <c r="Q82" i="8" s="1"/>
  <c r="G89" i="8"/>
  <c r="H86" i="8"/>
  <c r="R74" i="8"/>
  <c r="R69" i="8"/>
  <c r="M85" i="8"/>
  <c r="M83" i="8"/>
  <c r="M88" i="8" s="1"/>
  <c r="M87" i="8"/>
  <c r="P87" i="8"/>
  <c r="Q85" i="8" l="1"/>
  <c r="Q87" i="8"/>
  <c r="Q83" i="8"/>
  <c r="Q88" i="8" s="1"/>
  <c r="U48" i="8"/>
  <c r="U57" i="8" s="1"/>
  <c r="U61" i="8"/>
  <c r="U62" i="8"/>
  <c r="U59" i="8"/>
  <c r="U60" i="8"/>
  <c r="V47" i="8"/>
  <c r="R70" i="8"/>
  <c r="R77" i="8" s="1"/>
  <c r="R82" i="8" s="1"/>
  <c r="P88" i="8"/>
  <c r="H89" i="8"/>
  <c r="I86" i="8"/>
  <c r="T64" i="8"/>
  <c r="T67" i="8" s="1"/>
  <c r="T79" i="8"/>
  <c r="T78" i="8"/>
  <c r="S69" i="8"/>
  <c r="S74" i="8"/>
  <c r="Q71" i="8"/>
  <c r="N88" i="8"/>
  <c r="R85" i="8" l="1"/>
  <c r="R83" i="8"/>
  <c r="R88" i="8" s="1"/>
  <c r="R87" i="8"/>
  <c r="S82" i="8"/>
  <c r="U79" i="8"/>
  <c r="U58" i="8"/>
  <c r="U64" i="8" s="1"/>
  <c r="U67" i="8" s="1"/>
  <c r="T69" i="8"/>
  <c r="T74" i="8"/>
  <c r="S70" i="8"/>
  <c r="S77" i="8" s="1"/>
  <c r="S71" i="8"/>
  <c r="I89" i="8"/>
  <c r="J86" i="8"/>
  <c r="R71" i="8"/>
  <c r="V48" i="8"/>
  <c r="V57" i="8" s="1"/>
  <c r="V61" i="8"/>
  <c r="V62" i="8"/>
  <c r="V59" i="8"/>
  <c r="V58" i="8" s="1"/>
  <c r="W47" i="8"/>
  <c r="V60" i="8"/>
  <c r="U69" i="8" l="1"/>
  <c r="U74" i="8"/>
  <c r="W48" i="8"/>
  <c r="W57" i="8" s="1"/>
  <c r="W61" i="8"/>
  <c r="W62" i="8"/>
  <c r="W59" i="8"/>
  <c r="W60" i="8"/>
  <c r="V64" i="8"/>
  <c r="V67" i="8" s="1"/>
  <c r="V79" i="8"/>
  <c r="V78" i="8"/>
  <c r="S85" i="8"/>
  <c r="S87" i="8"/>
  <c r="S83" i="8"/>
  <c r="S88" i="8" s="1"/>
  <c r="U78" i="8"/>
  <c r="J89" i="8"/>
  <c r="K86" i="8"/>
  <c r="T70" i="8"/>
  <c r="T77" i="8" s="1"/>
  <c r="T82" i="8" s="1"/>
  <c r="T71" i="8"/>
  <c r="T85" i="8" l="1"/>
  <c r="T83" i="8"/>
  <c r="T88" i="8" s="1"/>
  <c r="T87" i="8"/>
  <c r="K89" i="8"/>
  <c r="L86" i="8"/>
  <c r="V69" i="8"/>
  <c r="V74" i="8"/>
  <c r="W79" i="8"/>
  <c r="W58" i="8"/>
  <c r="W64" i="8" s="1"/>
  <c r="W67" i="8" s="1"/>
  <c r="U70" i="8"/>
  <c r="U77" i="8" s="1"/>
  <c r="U82" i="8" s="1"/>
  <c r="U71" i="8"/>
  <c r="U85" i="8" l="1"/>
  <c r="U87" i="8"/>
  <c r="U83" i="8"/>
  <c r="U88" i="8" s="1"/>
  <c r="W69" i="8"/>
  <c r="W74" i="8"/>
  <c r="W78" i="8"/>
  <c r="V70" i="8"/>
  <c r="V77" i="8" s="1"/>
  <c r="V82" i="8" s="1"/>
  <c r="V71" i="8"/>
  <c r="L89" i="8"/>
  <c r="M86" i="8"/>
  <c r="V85" i="8" l="1"/>
  <c r="V83" i="8"/>
  <c r="V88" i="8" s="1"/>
  <c r="V87" i="8"/>
  <c r="W70" i="8"/>
  <c r="W77" i="8" s="1"/>
  <c r="W82" i="8" s="1"/>
  <c r="M89" i="8"/>
  <c r="N86" i="8"/>
  <c r="W85" i="8" l="1"/>
  <c r="W87" i="8"/>
  <c r="W83" i="8"/>
  <c r="W88" i="8" s="1"/>
  <c r="G26" i="8" s="1"/>
  <c r="N89" i="8"/>
  <c r="O86" i="8"/>
  <c r="W71" i="8"/>
  <c r="O89" i="8" l="1"/>
  <c r="P86" i="8"/>
  <c r="P89" i="8" l="1"/>
  <c r="Q86" i="8"/>
  <c r="Q89" i="8" l="1"/>
  <c r="R86" i="8"/>
  <c r="R89" i="8" l="1"/>
  <c r="S86" i="8"/>
  <c r="S89" i="8" l="1"/>
  <c r="T86" i="8"/>
  <c r="T89" i="8" l="1"/>
  <c r="U86" i="8"/>
  <c r="U89" i="8" l="1"/>
  <c r="V86" i="8"/>
  <c r="V89" i="8" l="1"/>
  <c r="W86" i="8"/>
  <c r="G28" i="8" l="1"/>
  <c r="W89" i="8"/>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<sst xmlns="http://schemas.openxmlformats.org/spreadsheetml/2006/main" count="1093" uniqueCount="550">
  <si>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</si>
  <si>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</si>
  <si>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</si>
  <si>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</si>
  <si>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</si>
  <si>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</si>
  <si>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</si>
  <si>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</si>
  <si>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</si>
  <si>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</si>
  <si>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</si>
  <si>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</si>
  <si>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</si>
  <si>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</si>
  <si>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</si>
  <si>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</si>
  <si>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</si>
  <si>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</si>
  <si>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</si>
  <si>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</si>
  <si>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</si>
  <si>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</si>
  <si>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</si>
  <si>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</si>
  <si>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</si>
  <si>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</si>
  <si>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</si>
  <si>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</si>
  <si>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</si>
  <si>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</si>
  <si>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</si>
  <si>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</si>
  <si>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</si>
  <si>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</si>
  <si>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</si>
  <si>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</si>
  <si>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</si>
  <si>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</si>
  <si>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</si>
  <si>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</si>
  <si>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</si>
  <si>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</si>
  <si>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</si>
  <si>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</si>
  <si>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</si>
  <si>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</si>
  <si>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</si>
  <si>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</si>
  <si>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</si>
  <si>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</si>
  <si>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</si>
  <si>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</si>
  <si>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</si>
  <si>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</si>
  <si>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</si>
  <si>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</si>
  <si>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</si>
  <si>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</si>
  <si>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</si>
  <si>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</si>
  <si>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</si>
  <si>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</si>
  <si>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</si>
  <si>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</si>
  <si>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</si>
  <si>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</si>
  <si>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</si>
  <si>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</si>
  <si>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</si>
  <si>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</si>
  <si>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</si>
  <si>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</si>
  <si>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</si>
  <si>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</si>
  <si>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</si>
  <si>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</si>
  <si>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</si>
  <si>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</si>
  <si>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</si>
  <si>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</si>
  <si>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</si>
  <si>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</si>
  <si>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</si>
  <si>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</si>
  <si>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</si>
  <si>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</si>
  <si>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</si>
  <si>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</si>
  <si>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</si>
  <si>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</si>
  <si>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</si>
  <si>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</si>
  <si>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</si>
  <si>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</si>
  <si>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</si>
  <si>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</si>
  <si>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</si>
  <si>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</si>
  <si>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</si>
  <si>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</si>
  <si>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</si>
  <si>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</si>
  <si>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</si>
  <si>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</si>
  <si>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</si>
  <si>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</si>
  <si>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</si>
  <si>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</si>
  <si>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</si>
  <si>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</si>
  <si>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</si>
  <si>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</si>
  <si>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</si>
  <si>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</si>
  <si>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</si>
  <si>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</si>
  <si>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</si>
  <si>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</si>
  <si>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</si>
  <si>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</si>
  <si>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</si>
  <si>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</si>
  <si>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</si>
  <si>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</si>
  <si>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</si>
  <si>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</si>
  <si>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</si>
  <si>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</si>
  <si>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</si>
  <si>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</si>
  <si>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</si>
  <si>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</si>
  <si>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</si>
  <si>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</si>
  <si>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</si>
  <si>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</si>
  <si>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</si>
  <si>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</si>
  <si>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</si>
  <si>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</si>
  <si>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</si>
  <si>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</si>
  <si>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</si>
  <si>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</si>
  <si>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</si>
  <si>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</si>
  <si>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</si>
  <si>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</si>
  <si>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</si>
  <si>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</si>
  <si>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</si>
  <si>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</si>
  <si>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</si>
  <si>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</si>
  <si>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</si>
  <si>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</si>
  <si>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</si>
  <si>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</si>
  <si>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</si>
  <si>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</si>
  <si>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</si>
  <si>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</si>
  <si>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</si>
  <si>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</si>
  <si>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</si>
  <si>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</si>
  <si>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</si>
  <si>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</si>
  <si>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</si>
  <si>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</si>
  <si>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</si>
  <si>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</si>
  <si>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</si>
  <si>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</si>
  <si>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</si>
  <si>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</si>
  <si>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</si>
  <si>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</si>
  <si>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</si>
  <si>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</si>
  <si>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</si>
  <si>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</si>
  <si>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</si>
  <si>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</si>
  <si>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</si>
  <si>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</si>
  <si>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</si>
  <si>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</si>
  <si>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</si>
  <si>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</si>
  <si>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</si>
  <si>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</si>
  <si>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</si>
  <si>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</si>
  <si>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</si>
  <si>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</si>
  <si>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</si>
  <si>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</si>
  <si>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</si>
  <si>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</si>
  <si>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</si>
  <si>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</si>
  <si>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</si>
  <si>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</si>
  <si>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</si>
  <si>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</si>
  <si>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</si>
  <si>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</si>
  <si>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</si>
  <si>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</si>
  <si>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</si>
  <si>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</si>
  <si>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</si>
  <si>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</si>
  <si>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</si>
  <si>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</si>
  <si>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</si>
  <si>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</si>
  <si>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</si>
  <si>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</si>
  <si>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</si>
  <si>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</si>
  <si>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</si>
  <si>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</si>
  <si>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</si>
  <si>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</si>
  <si>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</si>
  <si>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</si>
  <si>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</si>
  <si>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</si>
  <si>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</si>
  <si>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</si>
  <si>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</si>
  <si>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</si>
  <si>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</si>
  <si>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</si>
  <si>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</si>
  <si>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</si>
  <si>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</si>
  <si>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</si>
  <si>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</si>
  <si>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</si>
  <si>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</si>
  <si>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</si>
  <si>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</si>
  <si>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</si>
  <si>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</si>
  <si>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</si>
  <si>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</si>
  <si>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</si>
  <si>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</si>
  <si>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</si>
  <si>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</si>
  <si>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</si>
  <si>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</si>
  <si>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</si>
  <si>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</si>
  <si>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</si>
  <si>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</si>
  <si>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</si>
  <si>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</si>
  <si>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</si>
  <si>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</si>
  <si>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</si>
  <si>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</si>
  <si>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</si>
  <si>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</si>
  <si>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</si>
  <si>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</si>
  <si>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</si>
  <si>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</si>
  <si>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</si>
  <si>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</si>
  <si>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</si>
  <si>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</si>
  <si>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</si>
  <si>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</si>
  <si>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</si>
  <si>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</si>
  <si>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</si>
  <si>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</si>
  <si>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</si>
  <si>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</si>
  <si>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</si>
  <si>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</si>
  <si>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</si>
  <si>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</si>
  <si>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</si>
  <si>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</si>
  <si>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</si>
  <si>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</si>
  <si>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</si>
  <si>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</si>
  <si>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</si>
  <si>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</si>
  <si>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</si>
  <si>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</si>
  <si>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</si>
  <si>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</si>
  <si>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</si>
  <si>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</si>
  <si>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</si>
  <si>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</si>
  <si>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</si>
  <si>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</si>
  <si>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</si>
  <si>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</si>
  <si>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</si>
  <si>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</si>
  <si>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</si>
  <si>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</si>
  <si>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</si>
  <si>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</si>
  <si>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</si>
  <si>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</si>
  <si>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</si>
  <si>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</si>
  <si>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</si>
  <si>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</si>
  <si>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</si>
  <si>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</si>
  <si>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</si>
  <si>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</si>
  <si>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</si>
  <si>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</si>
  <si>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</si>
  <si>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</si>
  <si>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</si>
  <si>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</si>
  <si>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</si>
  <si>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</si>
  <si>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</si>
  <si>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</si>
  <si>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</si>
  <si>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</si>
  <si>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</si>
  <si>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</si>
  <si>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</si>
  <si>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</si>
  <si>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</si>
  <si>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</si>
  <si>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</si>
  <si>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</si>
  <si>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</si>
  <si>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</si>
  <si>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</si>
  <si>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</si>
  <si>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</si>
  <si>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</si>
  <si>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</si>
  <si>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</si>
  <si>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</si>
  <si>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</si>
  <si>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</si>
  <si>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</si>
  <si>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</si>
  <si>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</si>
  <si>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</si>
  <si>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</si>
  <si>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</si>
  <si>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</si>
  <si>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</si>
  <si>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</si>
  <si>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</si>
  <si>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</si>
  <si>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</si>
  <si>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</si>
  <si>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</si>
  <si>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</si>
  <si>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</si>
  <si>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</si>
  <si>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</si>
  <si>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</si>
  <si>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</si>
  <si>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</si>
  <si>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</si>
  <si>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</si>
  <si>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</si>
  <si>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</si>
  <si>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</si>
  <si>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</si>
  <si>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</si>
  <si>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</si>
  <si>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</si>
  <si>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</si>
  <si>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</si>
  <si>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</si>
  <si>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</si>
  <si>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</si>
  <si>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</si>
  <si>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</si>
  <si>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</si>
  <si>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</si>
  <si>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</si>
  <si>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</si>
  <si>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</si>
  <si>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</si>
  <si>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</si>
  <si>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</si>
  <si>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</si>
  <si>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</si>
  <si>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</si>
  <si>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</si>
  <si>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</si>
  <si>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</si>
  <si>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</si>
  <si>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</si>
  <si>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</si>
  <si>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</si>
  <si>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</si>
  <si>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</si>
  <si>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</si>
  <si>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</si>
  <si>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</si>
  <si>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</si>
  <si>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</si>
  <si>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</si>
  <si>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</si>
  <si>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</si>
  <si>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</si>
  <si>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</si>
  <si>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</si>
  <si>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</si>
  <si>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</si>
  <si>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</si>
  <si>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</si>
  <si>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</si>
  <si>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</si>
  <si>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</si>
  <si>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</si>
  <si>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</si>
  <si>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</si>
  <si>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</si>
  <si>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</si>
  <si>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</si>
  <si>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</si>
  <si>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</si>
  <si>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</si>
  <si>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</si>
  <si>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</si>
  <si>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</si>
  <si>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</si>
  <si>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</si>
  <si>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</si>
  <si>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</si>
  <si>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</si>
  <si>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</si>
  <si>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</si>
  <si>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</si>
  <si>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</si>
  <si>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</si>
  <si>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</si>
  <si>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</si>
  <si>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</si>
  <si>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</si>
  <si>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</si>
  <si>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</si>
  <si>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</si>
  <si>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</si>
  <si>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</si>
  <si>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</si>
  <si>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</si>
  <si>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</si>
  <si>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</si>
  <si>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</si>
  <si>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</si>
  <si>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</si>
  <si>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</si>
  <si>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</si>
  <si>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</si>
  <si>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</si>
  <si>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</si>
  <si>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</si>
  <si>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</si>
  <si>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</si>
  <si>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</si>
  <si>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</si>
  <si>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</si>
  <si>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</si>
  <si>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</si>
  <si>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</si>
  <si>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</si>
  <si>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</si>
  <si>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</si>
  <si>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</si>
  <si>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</si>
  <si>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</si>
  <si>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</si>
  <si>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</si>
  <si>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</si>
  <si>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</si>
  <si>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</si>
  <si>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</si>
  <si>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</si>
  <si>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</si>
  <si>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</si>
  <si>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</si>
  <si>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</si>
  <si>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</si>
  <si>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</si>
  <si>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</si>
  <si>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</si>
  <si>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</si>
  <si>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</si>
  <si>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</si>
  <si>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</si>
  <si>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</si>
  <si>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</si>
  <si>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</si>
  <si>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</si>
  <si>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</si>
  <si>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</si>
  <si>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</si>
  <si>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</si>
  <si>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</si>
  <si>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</si>
  <si>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</si>
  <si>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</si>
  <si>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</si>
  <si>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</si>
  <si>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</si>
  <si>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</si>
  <si>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</si>
  <si>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Пермский край, Кунгурский муниципальный округ</t>
  </si>
  <si>
    <t>Модернизация учета электрической энергии (мощности)</t>
  </si>
  <si>
    <t>МВ×А-0; км ВЛ
 1-цеп-0; км ВЛ
 2-цеп-0; км КЛ-0; т.у.-300; шт-0</t>
  </si>
  <si>
    <t>И</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</si>
  <si>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</si>
  <si>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</si>
  <si>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</si>
  <si>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</si>
  <si>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</si>
  <si>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</si>
  <si>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</si>
  <si>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</si>
  <si>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</si>
  <si>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</si>
  <si>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</si>
  <si>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</si>
  <si>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</si>
  <si>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</si>
  <si>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</si>
  <si>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</si>
  <si>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</si>
  <si>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13,5 млн.руб с НДС</t>
  </si>
  <si>
    <t>11,25 млн.руб без НДС</t>
  </si>
  <si>
    <t>выделение этапов не предусматривается</t>
  </si>
  <si>
    <t>01.12.2029</t>
  </si>
  <si>
    <t>15.12.2029</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</si>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</sst>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11594485.565594763</c:v>
                </c:pt>
                <c:pt idx="8">
                  <c:v>13874576.664443692</c:v>
                </c:pt>
                <c:pt idx="9">
                  <c:v>16379842.391578253</c:v>
                </c:pt>
                <c:pt idx="10">
                  <c:v>19132852.322462127</c:v>
                </c:pt>
                <c:pt idx="11">
                  <c:v>22158468.042083133</c:v>
                </c:pt>
                <c:pt idx="12">
                  <c:v>25484078.50455996</c:v>
                </c:pt>
                <c:pt idx="13">
                  <c:v>29139859.78525592</c:v>
                </c:pt>
                <c:pt idx="14">
                  <c:v>33159061.772537526</c:v>
                </c:pt>
                <c:pt idx="15">
                  <c:v>37578324.613910526</c:v>
                </c:pt>
                <c:pt idx="16">
                  <c:v>42438028.027109183</c:v>
                </c:pt>
              </c:numCache>
            </c:numRef>
          </c:val>
          <c:smooth val="0"/>
          <c:extLst>
            <c:ext xmlns:c16="http://schemas.microsoft.com/office/drawing/2014/chart" uri="{C3380CC4-5D6E-409C-BE32-E72D297353CC}">
              <c16:uniqueId val="{00000000-EA87-42B6-86E3-2A7E89E357D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1836643.6360068843</c:v>
                </c:pt>
                <c:pt idx="8">
                  <c:v>1785645.781853654</c:v>
                </c:pt>
                <c:pt idx="9">
                  <c:v>1736274.8187393565</c:v>
                </c:pt>
                <c:pt idx="10">
                  <c:v>1688472.5480983856</c:v>
                </c:pt>
                <c:pt idx="11">
                  <c:v>1642182.9943404237</c:v>
                </c:pt>
                <c:pt idx="12">
                  <c:v>1597352.3201531146</c:v>
                </c:pt>
                <c:pt idx="13">
                  <c:v>1553928.7445677202</c:v>
                </c:pt>
                <c:pt idx="14">
                  <c:v>1511862.4637696401</c:v>
                </c:pt>
                <c:pt idx="15">
                  <c:v>1471105.5746240204</c:v>
                </c:pt>
                <c:pt idx="16">
                  <c:v>1431612.0008770861</c:v>
                </c:pt>
              </c:numCache>
            </c:numRef>
          </c:val>
          <c:smooth val="0"/>
          <c:extLst>
            <c:ext xmlns:c16="http://schemas.microsoft.com/office/drawing/2014/chart" uri="{C3380CC4-5D6E-409C-BE32-E72D297353CC}">
              <c16:uniqueId val="{00000001-EA87-42B6-86E3-2A7E89E357D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7032CE99-A3BE-410A-A78E-ED05A9109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4121302.8734795596</v>
          </cell>
          <cell r="F83">
            <v>5823451.5631388286</v>
          </cell>
          <cell r="G83">
            <v>7620853.7473045923</v>
          </cell>
          <cell r="H83">
            <v>9519078.2569069825</v>
          </cell>
          <cell r="I83">
            <v>11594485.565594763</v>
          </cell>
          <cell r="J83">
            <v>13874576.664443692</v>
          </cell>
          <cell r="K83">
            <v>16379842.391578253</v>
          </cell>
          <cell r="L83">
            <v>19132852.322462127</v>
          </cell>
          <cell r="M83">
            <v>22158468.042083133</v>
          </cell>
          <cell r="N83">
            <v>25484078.50455996</v>
          </cell>
          <cell r="O83">
            <v>29139859.78525592</v>
          </cell>
          <cell r="P83">
            <v>33159061.772537526</v>
          </cell>
          <cell r="Q83">
            <v>37578324.613910526</v>
          </cell>
          <cell r="R83">
            <v>42438028.027109183</v>
          </cell>
        </row>
        <row r="85">
          <cell r="A85" t="str">
            <v>Дисконтированный денежный поток (PV)</v>
          </cell>
          <cell r="B85">
            <v>0</v>
          </cell>
          <cell r="C85">
            <v>977375.2548747079</v>
          </cell>
          <cell r="D85">
            <v>1531780.5927068957</v>
          </cell>
          <cell r="E85">
            <v>1612147.025897956</v>
          </cell>
          <cell r="F85">
            <v>1702148.6896592688</v>
          </cell>
          <cell r="G85">
            <v>1797402.1841657632</v>
          </cell>
          <cell r="H85">
            <v>1898224.5096023909</v>
          </cell>
          <cell r="I85">
            <v>1836643.6360068843</v>
          </cell>
          <cell r="J85">
            <v>1785645.781853654</v>
          </cell>
          <cell r="K85">
            <v>1736274.8187393565</v>
          </cell>
          <cell r="L85">
            <v>1688472.5480983856</v>
          </cell>
          <cell r="M85">
            <v>1642182.9943404237</v>
          </cell>
          <cell r="N85">
            <v>1597352.3201531146</v>
          </cell>
          <cell r="O85">
            <v>1553928.7445677202</v>
          </cell>
          <cell r="P85">
            <v>1511862.4637696401</v>
          </cell>
          <cell r="Q85">
            <v>1471105.5746240204</v>
          </cell>
          <cell r="R85">
            <v>1431612.0008770861</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0588D-9206-4797-AC60-B19B90A2F912}">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1C75-7CD1-4C03-9149-8810ADE72247}">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O_К1_36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8DF70-FBEF-4467-8AC8-196AEE40F9CE}">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O_К1_36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2029</v>
      </c>
      <c r="E26" s="245">
        <v>0</v>
      </c>
      <c r="F26" s="245">
        <v>0</v>
      </c>
      <c r="G26" s="245">
        <v>0</v>
      </c>
      <c r="H26" s="245">
        <v>0</v>
      </c>
      <c r="I26" s="245">
        <v>0</v>
      </c>
      <c r="J26" s="245">
        <v>0</v>
      </c>
      <c r="K26" s="245">
        <v>0</v>
      </c>
      <c r="L26" s="245">
        <v>300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83653-7837-49EA-B302-04317FE2778B}">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O_К1_36</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6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2029</v>
      </c>
    </row>
    <row r="26" spans="1:2" s="187" customFormat="1" ht="16.5" thickBot="1" x14ac:dyDescent="0.3">
      <c r="A26" s="261" t="s">
        <v>474</v>
      </c>
      <c r="B26" s="259" t="s">
        <v>526</v>
      </c>
    </row>
    <row r="27" spans="1:2" s="187" customFormat="1" ht="29.25" thickBot="1" x14ac:dyDescent="0.3">
      <c r="A27" s="262" t="s">
        <v>475</v>
      </c>
      <c r="B27" s="263">
        <v>16.2</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7B9D2-53CD-402D-A59F-BC837C78613E}">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O_К1_36</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5CB5B-C96B-404B-A18B-7E8345A7B50B}">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O_К1_36</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BF88F-EA71-433D-A3B6-60D151927F1A}">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O_К1_36</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3A10B-AC1C-4C8A-84ED-44C2E77F2496}">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O_К1_36</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2029</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C1BAF-1F19-46B4-8ABC-8DA6D87A69F2}">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O_К1_36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2B3AC-B5D7-4D1C-89A8-57B70F5AD6C2}">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O_К1_36</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97A57-05F8-40A6-8C21-C4161115F89D}">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O_К1_36</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16200</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3054.8571428571427</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32381021.786920212</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1.04</v>
      </c>
      <c r="J47" s="148">
        <f t="shared" si="0"/>
        <v>1.0816000000000001</v>
      </c>
      <c r="K47" s="148">
        <f t="shared" si="0"/>
        <v>1.1248640000000001</v>
      </c>
      <c r="L47" s="148">
        <f t="shared" si="0"/>
        <v>1.1698585600000002</v>
      </c>
      <c r="M47" s="148">
        <f t="shared" si="0"/>
        <v>1.2166529024000003</v>
      </c>
      <c r="N47" s="148">
        <f t="shared" si="0"/>
        <v>1.2653190184960004</v>
      </c>
      <c r="O47" s="148">
        <f t="shared" si="0"/>
        <v>1.3159317792358405</v>
      </c>
      <c r="P47" s="148">
        <f t="shared" si="0"/>
        <v>1.3685690504052741</v>
      </c>
      <c r="Q47" s="148">
        <f t="shared" si="0"/>
        <v>1.4233118124214852</v>
      </c>
      <c r="R47" s="148">
        <f t="shared" si="0"/>
        <v>1.4802442849183446</v>
      </c>
      <c r="S47" s="148">
        <f t="shared" si="0"/>
        <v>1.5394540563150785</v>
      </c>
      <c r="T47" s="148">
        <f t="shared" si="0"/>
        <v>1.6010322185676817</v>
      </c>
      <c r="U47" s="148">
        <f t="shared" si="0"/>
        <v>1.6650735073103891</v>
      </c>
      <c r="V47" s="148">
        <f t="shared" si="0"/>
        <v>1.7316764476028046</v>
      </c>
      <c r="W47" s="148">
        <f t="shared" si="0"/>
        <v>1.8009435055069167</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2623902.0242836252</v>
      </c>
      <c r="J48" s="149">
        <f t="shared" si="1"/>
        <v>2882687.4650906073</v>
      </c>
      <c r="K48" s="149">
        <f t="shared" si="1"/>
        <v>3167384.5192609178</v>
      </c>
      <c r="L48" s="149">
        <f t="shared" si="1"/>
        <v>3480622.1650417275</v>
      </c>
      <c r="M48" s="149">
        <f t="shared" si="1"/>
        <v>3825299.1334322128</v>
      </c>
      <c r="N48" s="149">
        <f t="shared" si="1"/>
        <v>4204611.8473337218</v>
      </c>
      <c r="O48" s="149">
        <f t="shared" si="1"/>
        <v>4622085.2766812481</v>
      </c>
      <c r="P48" s="149">
        <f t="shared" si="1"/>
        <v>5081607.0157743627</v>
      </c>
      <c r="Q48" s="149">
        <f t="shared" si="1"/>
        <v>5587464.9213405987</v>
      </c>
      <c r="R48" s="149">
        <f t="shared" si="1"/>
        <v>6144388.6856024852</v>
      </c>
      <c r="S48" s="149">
        <f t="shared" si="1"/>
        <v>6757595.7581446497</v>
      </c>
      <c r="T48" s="149">
        <f t="shared" si="1"/>
        <v>7432842.0740921926</v>
      </c>
      <c r="U48" s="149">
        <f t="shared" si="1"/>
        <v>8176478.0944612101</v>
      </c>
      <c r="V48" s="149">
        <f t="shared" si="1"/>
        <v>8995510.7180196568</v>
      </c>
      <c r="W48" s="149">
        <f t="shared" si="1"/>
        <v>9897671.6831472497</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2623902.0242836252</v>
      </c>
      <c r="J57" s="158">
        <f t="shared" si="2"/>
        <v>2882687.4650906073</v>
      </c>
      <c r="K57" s="158">
        <f t="shared" si="2"/>
        <v>3167384.5192609178</v>
      </c>
      <c r="L57" s="158">
        <f t="shared" si="2"/>
        <v>3480622.1650417275</v>
      </c>
      <c r="M57" s="158">
        <f t="shared" si="2"/>
        <v>3825299.1334322128</v>
      </c>
      <c r="N57" s="158">
        <f t="shared" si="2"/>
        <v>4204611.8473337218</v>
      </c>
      <c r="O57" s="158">
        <f t="shared" si="2"/>
        <v>4622085.2766812481</v>
      </c>
      <c r="P57" s="158">
        <f t="shared" si="2"/>
        <v>5081607.0157743627</v>
      </c>
      <c r="Q57" s="158">
        <f t="shared" si="2"/>
        <v>5587464.9213405987</v>
      </c>
      <c r="R57" s="158">
        <f t="shared" si="2"/>
        <v>6144388.6856024852</v>
      </c>
      <c r="S57" s="158">
        <f t="shared" si="2"/>
        <v>6757595.7581446497</v>
      </c>
      <c r="T57" s="158">
        <f t="shared" si="2"/>
        <v>7432842.0740921926</v>
      </c>
      <c r="U57" s="158">
        <f t="shared" si="2"/>
        <v>8176478.0944612101</v>
      </c>
      <c r="V57" s="158">
        <f t="shared" si="2"/>
        <v>8995510.7180196568</v>
      </c>
      <c r="W57" s="158">
        <f t="shared" si="2"/>
        <v>9897671.6831472497</v>
      </c>
    </row>
    <row r="58" spans="1:23" ht="12" customHeight="1" x14ac:dyDescent="0.25">
      <c r="A58" s="147" t="s">
        <v>230</v>
      </c>
      <c r="B58" s="159">
        <f t="shared" ref="B58:W58" si="3">SUM(B59:B63)</f>
        <v>0</v>
      </c>
      <c r="C58" s="159">
        <f t="shared" si="3"/>
        <v>0</v>
      </c>
      <c r="D58" s="159">
        <f t="shared" si="3"/>
        <v>0</v>
      </c>
      <c r="E58" s="159">
        <f t="shared" si="3"/>
        <v>0</v>
      </c>
      <c r="F58" s="159">
        <f t="shared" si="3"/>
        <v>0</v>
      </c>
      <c r="G58" s="159">
        <f t="shared" si="3"/>
        <v>0</v>
      </c>
      <c r="H58" s="159">
        <f t="shared" si="3"/>
        <v>0</v>
      </c>
      <c r="I58" s="159">
        <f t="shared" si="3"/>
        <v>351.30857142857144</v>
      </c>
      <c r="J58" s="159">
        <f t="shared" si="3"/>
        <v>341.12571428571431</v>
      </c>
      <c r="K58" s="159">
        <f t="shared" si="3"/>
        <v>330.94285714285712</v>
      </c>
      <c r="L58" s="159">
        <f t="shared" si="3"/>
        <v>320.76000000000005</v>
      </c>
      <c r="M58" s="159">
        <f t="shared" si="3"/>
        <v>310.57714285714286</v>
      </c>
      <c r="N58" s="159">
        <f t="shared" si="3"/>
        <v>300.39428571428573</v>
      </c>
      <c r="O58" s="159">
        <f t="shared" si="3"/>
        <v>290.21142857142854</v>
      </c>
      <c r="P58" s="159">
        <f t="shared" si="3"/>
        <v>280.02857142857141</v>
      </c>
      <c r="Q58" s="159">
        <f t="shared" si="3"/>
        <v>269.84571428571422</v>
      </c>
      <c r="R58" s="159">
        <f t="shared" si="3"/>
        <v>259.66285714285715</v>
      </c>
      <c r="S58" s="159">
        <f t="shared" si="3"/>
        <v>249.47999999999993</v>
      </c>
      <c r="T58" s="159">
        <f t="shared" si="3"/>
        <v>239.29714285714283</v>
      </c>
      <c r="U58" s="159">
        <f t="shared" si="3"/>
        <v>229.11428571428564</v>
      </c>
      <c r="V58" s="159">
        <f t="shared" si="3"/>
        <v>218.93142857142854</v>
      </c>
      <c r="W58" s="159">
        <f t="shared" si="3"/>
        <v>208.74857142857135</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0</v>
      </c>
      <c r="F63" s="155">
        <f t="shared" si="8"/>
        <v>0</v>
      </c>
      <c r="G63" s="155">
        <f t="shared" si="8"/>
        <v>0</v>
      </c>
      <c r="H63" s="155">
        <f t="shared" si="8"/>
        <v>0</v>
      </c>
      <c r="I63" s="155">
        <f t="shared" si="8"/>
        <v>351.30857142857144</v>
      </c>
      <c r="J63" s="155">
        <f t="shared" si="8"/>
        <v>341.12571428571431</v>
      </c>
      <c r="K63" s="155">
        <f t="shared" si="8"/>
        <v>330.94285714285712</v>
      </c>
      <c r="L63" s="155">
        <f t="shared" si="8"/>
        <v>320.76000000000005</v>
      </c>
      <c r="M63" s="155">
        <f t="shared" si="8"/>
        <v>310.57714285714286</v>
      </c>
      <c r="N63" s="155">
        <f t="shared" si="8"/>
        <v>300.39428571428573</v>
      </c>
      <c r="O63" s="155">
        <f t="shared" si="8"/>
        <v>290.21142857142854</v>
      </c>
      <c r="P63" s="155">
        <f t="shared" si="8"/>
        <v>280.02857142857141</v>
      </c>
      <c r="Q63" s="155">
        <f t="shared" si="8"/>
        <v>269.84571428571422</v>
      </c>
      <c r="R63" s="155">
        <f t="shared" si="8"/>
        <v>259.66285714285715</v>
      </c>
      <c r="S63" s="155">
        <f t="shared" si="8"/>
        <v>249.47999999999993</v>
      </c>
      <c r="T63" s="155">
        <f t="shared" si="8"/>
        <v>239.29714285714283</v>
      </c>
      <c r="U63" s="155">
        <f t="shared" si="8"/>
        <v>229.11428571428564</v>
      </c>
      <c r="V63" s="155">
        <f t="shared" si="8"/>
        <v>218.93142857142854</v>
      </c>
      <c r="W63" s="155">
        <f t="shared" si="8"/>
        <v>208.74857142857135</v>
      </c>
    </row>
    <row r="64" spans="1:23" ht="30.75" customHeight="1" x14ac:dyDescent="0.25">
      <c r="A64" s="163" t="s">
        <v>236</v>
      </c>
      <c r="B64" s="159">
        <f t="shared" ref="B64:W64" si="9">B57-B58</f>
        <v>0</v>
      </c>
      <c r="C64" s="159">
        <f t="shared" si="9"/>
        <v>1867174.4212495829</v>
      </c>
      <c r="D64" s="159">
        <f t="shared" si="9"/>
        <v>1921518.786545625</v>
      </c>
      <c r="E64" s="159">
        <f t="shared" si="9"/>
        <v>2028564.4960619907</v>
      </c>
      <c r="F64" s="159">
        <f t="shared" si="9"/>
        <v>2141846.0572186713</v>
      </c>
      <c r="G64" s="159">
        <f t="shared" si="9"/>
        <v>2261739.3977769944</v>
      </c>
      <c r="H64" s="159">
        <f t="shared" si="9"/>
        <v>2388643.6711781309</v>
      </c>
      <c r="I64" s="159">
        <f t="shared" si="9"/>
        <v>2623550.7157121967</v>
      </c>
      <c r="J64" s="159">
        <f t="shared" si="9"/>
        <v>2882346.3393763215</v>
      </c>
      <c r="K64" s="159">
        <f t="shared" si="9"/>
        <v>3167053.5764037748</v>
      </c>
      <c r="L64" s="159">
        <f t="shared" si="9"/>
        <v>3480301.4050417277</v>
      </c>
      <c r="M64" s="159">
        <f t="shared" si="9"/>
        <v>3824988.5562893557</v>
      </c>
      <c r="N64" s="159">
        <f t="shared" si="9"/>
        <v>4204311.4530480076</v>
      </c>
      <c r="O64" s="159">
        <f t="shared" si="9"/>
        <v>4621795.0652526766</v>
      </c>
      <c r="P64" s="159">
        <f t="shared" si="9"/>
        <v>5081326.987202934</v>
      </c>
      <c r="Q64" s="159">
        <f t="shared" si="9"/>
        <v>5587195.0756263128</v>
      </c>
      <c r="R64" s="159">
        <f t="shared" si="9"/>
        <v>6144129.022745342</v>
      </c>
      <c r="S64" s="159">
        <f t="shared" si="9"/>
        <v>6757346.2781446492</v>
      </c>
      <c r="T64" s="159">
        <f t="shared" si="9"/>
        <v>7432602.7769493358</v>
      </c>
      <c r="U64" s="159">
        <f t="shared" si="9"/>
        <v>8176248.9801754961</v>
      </c>
      <c r="V64" s="159">
        <f t="shared" si="9"/>
        <v>8995291.7865910847</v>
      </c>
      <c r="W64" s="159">
        <f t="shared" si="9"/>
        <v>9897462.9345758203</v>
      </c>
    </row>
    <row r="65" spans="1:23" ht="11.25" customHeight="1" x14ac:dyDescent="0.25">
      <c r="A65" s="124" t="s">
        <v>237</v>
      </c>
      <c r="B65" s="162">
        <f t="shared" ref="B65:W65" si="10">IF(AND(B45&gt;$B$92,B45&lt;=$B$92+$B$27),$B$25/$B$27,0)</f>
        <v>0</v>
      </c>
      <c r="C65" s="162">
        <f t="shared" si="10"/>
        <v>0</v>
      </c>
      <c r="D65" s="162">
        <f t="shared" si="10"/>
        <v>0</v>
      </c>
      <c r="E65" s="162">
        <f t="shared" si="10"/>
        <v>0</v>
      </c>
      <c r="F65" s="162">
        <f t="shared" si="10"/>
        <v>0</v>
      </c>
      <c r="G65" s="162">
        <f t="shared" si="10"/>
        <v>0</v>
      </c>
      <c r="H65" s="162">
        <f t="shared" si="10"/>
        <v>0</v>
      </c>
      <c r="I65" s="162">
        <f t="shared" si="10"/>
        <v>462.85714285714283</v>
      </c>
      <c r="J65" s="162">
        <f t="shared" si="10"/>
        <v>462.85714285714283</v>
      </c>
      <c r="K65" s="162">
        <f t="shared" si="10"/>
        <v>462.85714285714283</v>
      </c>
      <c r="L65" s="162">
        <f t="shared" si="10"/>
        <v>462.85714285714283</v>
      </c>
      <c r="M65" s="162">
        <f t="shared" si="10"/>
        <v>462.85714285714283</v>
      </c>
      <c r="N65" s="162">
        <f t="shared" si="10"/>
        <v>462.85714285714283</v>
      </c>
      <c r="O65" s="162">
        <f t="shared" si="10"/>
        <v>462.85714285714283</v>
      </c>
      <c r="P65" s="162">
        <f t="shared" si="10"/>
        <v>462.85714285714283</v>
      </c>
      <c r="Q65" s="162">
        <f t="shared" si="10"/>
        <v>462.85714285714283</v>
      </c>
      <c r="R65" s="162">
        <f t="shared" si="10"/>
        <v>462.85714285714283</v>
      </c>
      <c r="S65" s="162">
        <f t="shared" si="10"/>
        <v>462.85714285714283</v>
      </c>
      <c r="T65" s="162">
        <f t="shared" si="10"/>
        <v>462.85714285714283</v>
      </c>
      <c r="U65" s="162">
        <f t="shared" si="10"/>
        <v>462.85714285714283</v>
      </c>
      <c r="V65" s="162">
        <f t="shared" si="10"/>
        <v>462.85714285714283</v>
      </c>
      <c r="W65" s="162">
        <f t="shared" si="10"/>
        <v>462.85714285714283</v>
      </c>
    </row>
    <row r="66" spans="1:23" ht="11.25" customHeight="1" x14ac:dyDescent="0.25">
      <c r="A66" s="124" t="s">
        <v>238</v>
      </c>
      <c r="B66" s="162">
        <f>IF(AND(B45&gt;$B$92,B45&lt;=$B$92+$B$27),B65,0)</f>
        <v>0</v>
      </c>
      <c r="C66" s="162">
        <f t="shared" ref="C66:W66" si="11">IF(AND(C45&gt;$B$92,C45&lt;=$B$92+$B$27),C65+B66,0)</f>
        <v>0</v>
      </c>
      <c r="D66" s="162">
        <f t="shared" si="11"/>
        <v>0</v>
      </c>
      <c r="E66" s="162">
        <f t="shared" si="11"/>
        <v>0</v>
      </c>
      <c r="F66" s="162">
        <f t="shared" si="11"/>
        <v>0</v>
      </c>
      <c r="G66" s="162">
        <f t="shared" si="11"/>
        <v>0</v>
      </c>
      <c r="H66" s="162">
        <f t="shared" si="11"/>
        <v>0</v>
      </c>
      <c r="I66" s="162">
        <f t="shared" si="11"/>
        <v>462.85714285714283</v>
      </c>
      <c r="J66" s="162">
        <f t="shared" si="11"/>
        <v>925.71428571428567</v>
      </c>
      <c r="K66" s="162">
        <f t="shared" si="11"/>
        <v>1388.5714285714284</v>
      </c>
      <c r="L66" s="162">
        <f t="shared" si="11"/>
        <v>1851.4285714285713</v>
      </c>
      <c r="M66" s="162">
        <f t="shared" si="11"/>
        <v>2314.2857142857142</v>
      </c>
      <c r="N66" s="162">
        <f t="shared" si="11"/>
        <v>2777.1428571428569</v>
      </c>
      <c r="O66" s="162">
        <f t="shared" si="11"/>
        <v>3239.9999999999995</v>
      </c>
      <c r="P66" s="162">
        <f t="shared" si="11"/>
        <v>3702.8571428571422</v>
      </c>
      <c r="Q66" s="162">
        <f t="shared" si="11"/>
        <v>4165.7142857142853</v>
      </c>
      <c r="R66" s="162">
        <f t="shared" si="11"/>
        <v>4628.5714285714284</v>
      </c>
      <c r="S66" s="162">
        <f t="shared" si="11"/>
        <v>5091.4285714285716</v>
      </c>
      <c r="T66" s="162">
        <f t="shared" si="11"/>
        <v>5554.2857142857147</v>
      </c>
      <c r="U66" s="162">
        <f t="shared" si="11"/>
        <v>6017.1428571428578</v>
      </c>
      <c r="V66" s="162">
        <f t="shared" si="11"/>
        <v>6480.0000000000009</v>
      </c>
      <c r="W66" s="162">
        <f t="shared" si="11"/>
        <v>6942.857142857144</v>
      </c>
    </row>
    <row r="67" spans="1:23" ht="25.5" customHeight="1" x14ac:dyDescent="0.25">
      <c r="A67" s="163" t="s">
        <v>239</v>
      </c>
      <c r="B67" s="159">
        <f t="shared" ref="B67:W67" si="12">B64-B65</f>
        <v>0</v>
      </c>
      <c r="C67" s="159">
        <f t="shared" si="12"/>
        <v>1867174.4212495829</v>
      </c>
      <c r="D67" s="159">
        <f>D64-D65</f>
        <v>1921518.786545625</v>
      </c>
      <c r="E67" s="159">
        <f t="shared" si="12"/>
        <v>2028564.4960619907</v>
      </c>
      <c r="F67" s="159">
        <f t="shared" si="12"/>
        <v>2141846.0572186713</v>
      </c>
      <c r="G67" s="159">
        <f t="shared" si="12"/>
        <v>2261739.3977769944</v>
      </c>
      <c r="H67" s="159">
        <f t="shared" si="12"/>
        <v>2388643.6711781309</v>
      </c>
      <c r="I67" s="159">
        <f t="shared" si="12"/>
        <v>2623087.8585693394</v>
      </c>
      <c r="J67" s="159">
        <f t="shared" si="12"/>
        <v>2881883.4822334643</v>
      </c>
      <c r="K67" s="159">
        <f t="shared" si="12"/>
        <v>3166590.7192609175</v>
      </c>
      <c r="L67" s="159">
        <f t="shared" si="12"/>
        <v>3479838.5478988704</v>
      </c>
      <c r="M67" s="159">
        <f t="shared" si="12"/>
        <v>3824525.6991464985</v>
      </c>
      <c r="N67" s="159">
        <f t="shared" si="12"/>
        <v>4203848.5959051503</v>
      </c>
      <c r="O67" s="159">
        <f t="shared" si="12"/>
        <v>4621332.2081098193</v>
      </c>
      <c r="P67" s="159">
        <f t="shared" si="12"/>
        <v>5080864.1300600767</v>
      </c>
      <c r="Q67" s="159">
        <f t="shared" si="12"/>
        <v>5586732.2184834555</v>
      </c>
      <c r="R67" s="159">
        <f t="shared" si="12"/>
        <v>6143666.1656024847</v>
      </c>
      <c r="S67" s="159">
        <f t="shared" si="12"/>
        <v>6756883.421001792</v>
      </c>
      <c r="T67" s="159">
        <f t="shared" si="12"/>
        <v>7432139.9198064785</v>
      </c>
      <c r="U67" s="159">
        <f t="shared" si="12"/>
        <v>8175786.1230326388</v>
      </c>
      <c r="V67" s="159">
        <f t="shared" si="12"/>
        <v>8994828.9294482283</v>
      </c>
      <c r="W67" s="159">
        <f t="shared" si="12"/>
        <v>9897000.077432964</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2028564.4960619907</v>
      </c>
      <c r="F69" s="158">
        <f t="shared" ref="F69:W69" si="14">F67-F68</f>
        <v>2141846.0572186713</v>
      </c>
      <c r="G69" s="158">
        <f t="shared" si="14"/>
        <v>2261739.3977769944</v>
      </c>
      <c r="H69" s="158">
        <f t="shared" si="14"/>
        <v>2388643.6711781309</v>
      </c>
      <c r="I69" s="158">
        <f t="shared" si="14"/>
        <v>2623087.8585693394</v>
      </c>
      <c r="J69" s="158">
        <f t="shared" si="14"/>
        <v>2881883.4822334643</v>
      </c>
      <c r="K69" s="158">
        <f t="shared" si="14"/>
        <v>3166590.7192609175</v>
      </c>
      <c r="L69" s="158">
        <f t="shared" si="14"/>
        <v>3479838.5478988704</v>
      </c>
      <c r="M69" s="158">
        <f t="shared" si="14"/>
        <v>3824525.6991464985</v>
      </c>
      <c r="N69" s="158">
        <f t="shared" si="14"/>
        <v>4203848.5959051503</v>
      </c>
      <c r="O69" s="158">
        <f t="shared" si="14"/>
        <v>4621332.2081098193</v>
      </c>
      <c r="P69" s="158">
        <f t="shared" si="14"/>
        <v>5080864.1300600767</v>
      </c>
      <c r="Q69" s="158">
        <f t="shared" si="14"/>
        <v>5586732.2184834555</v>
      </c>
      <c r="R69" s="158">
        <f t="shared" si="14"/>
        <v>6143666.1656024847</v>
      </c>
      <c r="S69" s="158">
        <f t="shared" si="14"/>
        <v>6756883.421001792</v>
      </c>
      <c r="T69" s="158">
        <f t="shared" si="14"/>
        <v>7432139.9198064785</v>
      </c>
      <c r="U69" s="158">
        <f t="shared" si="14"/>
        <v>8175786.1230326388</v>
      </c>
      <c r="V69" s="158">
        <f t="shared" si="14"/>
        <v>8994828.9294482283</v>
      </c>
      <c r="W69" s="158">
        <f t="shared" si="14"/>
        <v>9897000.077432964</v>
      </c>
    </row>
    <row r="70" spans="1:23" ht="12" customHeight="1" x14ac:dyDescent="0.25">
      <c r="A70" s="124" t="s">
        <v>209</v>
      </c>
      <c r="B70" s="155">
        <f t="shared" ref="B70:W70" si="15">-IF(B69&gt;0, B69*$B$35, 0)</f>
        <v>0</v>
      </c>
      <c r="C70" s="155">
        <f t="shared" si="15"/>
        <v>-373434.88424991659</v>
      </c>
      <c r="D70" s="155">
        <f t="shared" si="15"/>
        <v>-384303.75730912504</v>
      </c>
      <c r="E70" s="155">
        <f t="shared" si="15"/>
        <v>-405712.89921239816</v>
      </c>
      <c r="F70" s="155">
        <f t="shared" si="15"/>
        <v>-428369.2114437343</v>
      </c>
      <c r="G70" s="155">
        <f t="shared" si="15"/>
        <v>-452347.87955539889</v>
      </c>
      <c r="H70" s="155">
        <f t="shared" si="15"/>
        <v>-477728.73423562618</v>
      </c>
      <c r="I70" s="155">
        <f t="shared" si="15"/>
        <v>-524617.57171386795</v>
      </c>
      <c r="J70" s="155">
        <f t="shared" si="15"/>
        <v>-576376.69644669292</v>
      </c>
      <c r="K70" s="155">
        <f t="shared" si="15"/>
        <v>-633318.1438521836</v>
      </c>
      <c r="L70" s="155">
        <f t="shared" si="15"/>
        <v>-695967.70957977418</v>
      </c>
      <c r="M70" s="155">
        <f t="shared" si="15"/>
        <v>-764905.13982929976</v>
      </c>
      <c r="N70" s="155">
        <f t="shared" si="15"/>
        <v>-840769.71918103006</v>
      </c>
      <c r="O70" s="155">
        <f t="shared" si="15"/>
        <v>-924266.44162196387</v>
      </c>
      <c r="P70" s="155">
        <f t="shared" si="15"/>
        <v>-1016172.8260120153</v>
      </c>
      <c r="Q70" s="155">
        <f t="shared" si="15"/>
        <v>-1117346.4436966912</v>
      </c>
      <c r="R70" s="155">
        <f t="shared" si="15"/>
        <v>-1228733.2331204971</v>
      </c>
      <c r="S70" s="155">
        <f t="shared" si="15"/>
        <v>-1351376.6842003586</v>
      </c>
      <c r="T70" s="155">
        <f t="shared" si="15"/>
        <v>-1486427.9839612958</v>
      </c>
      <c r="U70" s="155">
        <f t="shared" si="15"/>
        <v>-1635157.2246065279</v>
      </c>
      <c r="V70" s="155">
        <f t="shared" si="15"/>
        <v>-1798965.7858896458</v>
      </c>
      <c r="W70" s="155">
        <f t="shared" si="15"/>
        <v>-1979400.0154865929</v>
      </c>
    </row>
    <row r="71" spans="1:23" ht="12.75" customHeight="1" thickBot="1" x14ac:dyDescent="0.3">
      <c r="A71" s="164" t="s">
        <v>242</v>
      </c>
      <c r="B71" s="165">
        <f t="shared" ref="B71:W71" si="16">B69+B70</f>
        <v>0</v>
      </c>
      <c r="C71" s="165">
        <f>C69+C70</f>
        <v>1493739.5369996664</v>
      </c>
      <c r="D71" s="165">
        <f t="shared" si="16"/>
        <v>1537215.0292364999</v>
      </c>
      <c r="E71" s="165">
        <f t="shared" si="16"/>
        <v>1622851.5968495926</v>
      </c>
      <c r="F71" s="165">
        <f t="shared" si="16"/>
        <v>1713476.845774937</v>
      </c>
      <c r="G71" s="165">
        <f t="shared" si="16"/>
        <v>1809391.5182215956</v>
      </c>
      <c r="H71" s="165">
        <f t="shared" si="16"/>
        <v>1910914.9369425047</v>
      </c>
      <c r="I71" s="165">
        <f t="shared" si="16"/>
        <v>2098470.2868554713</v>
      </c>
      <c r="J71" s="165">
        <f t="shared" si="16"/>
        <v>2305506.7857867712</v>
      </c>
      <c r="K71" s="165">
        <f t="shared" si="16"/>
        <v>2533272.5754087339</v>
      </c>
      <c r="L71" s="165">
        <f t="shared" si="16"/>
        <v>2783870.8383190962</v>
      </c>
      <c r="M71" s="165">
        <f t="shared" si="16"/>
        <v>3059620.5593171986</v>
      </c>
      <c r="N71" s="165">
        <f t="shared" si="16"/>
        <v>3363078.8767241202</v>
      </c>
      <c r="O71" s="165">
        <f t="shared" si="16"/>
        <v>3697065.7664878555</v>
      </c>
      <c r="P71" s="165">
        <f t="shared" si="16"/>
        <v>4064691.3040480614</v>
      </c>
      <c r="Q71" s="165">
        <f t="shared" si="16"/>
        <v>4469385.7747867648</v>
      </c>
      <c r="R71" s="165">
        <f t="shared" si="16"/>
        <v>4914932.9324819874</v>
      </c>
      <c r="S71" s="165">
        <f t="shared" si="16"/>
        <v>5405506.7368014334</v>
      </c>
      <c r="T71" s="165">
        <f t="shared" si="16"/>
        <v>5945711.9358451832</v>
      </c>
      <c r="U71" s="165">
        <f t="shared" si="16"/>
        <v>6540628.8984261109</v>
      </c>
      <c r="V71" s="165">
        <f t="shared" si="16"/>
        <v>7195863.1435585823</v>
      </c>
      <c r="W71" s="165">
        <f t="shared" si="16"/>
        <v>7917600.0619463716</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2028564.4960619907</v>
      </c>
      <c r="F74" s="159">
        <f t="shared" si="18"/>
        <v>2141846.0572186713</v>
      </c>
      <c r="G74" s="159">
        <f t="shared" si="18"/>
        <v>2261739.3977769944</v>
      </c>
      <c r="H74" s="159">
        <f t="shared" si="18"/>
        <v>2388643.6711781309</v>
      </c>
      <c r="I74" s="159">
        <f t="shared" si="18"/>
        <v>2623087.8585693394</v>
      </c>
      <c r="J74" s="159">
        <f t="shared" si="18"/>
        <v>2881883.4822334643</v>
      </c>
      <c r="K74" s="159">
        <f t="shared" si="18"/>
        <v>3166590.7192609175</v>
      </c>
      <c r="L74" s="159">
        <f t="shared" si="18"/>
        <v>3479838.5478988704</v>
      </c>
      <c r="M74" s="159">
        <f t="shared" si="18"/>
        <v>3824525.6991464985</v>
      </c>
      <c r="N74" s="159">
        <f t="shared" si="18"/>
        <v>4203848.5959051503</v>
      </c>
      <c r="O74" s="159">
        <f t="shared" si="18"/>
        <v>4621332.2081098193</v>
      </c>
      <c r="P74" s="159">
        <f t="shared" si="18"/>
        <v>5080864.1300600767</v>
      </c>
      <c r="Q74" s="159">
        <f t="shared" si="18"/>
        <v>5586732.2184834555</v>
      </c>
      <c r="R74" s="159">
        <f t="shared" si="18"/>
        <v>6143666.1656024847</v>
      </c>
      <c r="S74" s="159">
        <f t="shared" si="18"/>
        <v>6756883.421001792</v>
      </c>
      <c r="T74" s="159">
        <f t="shared" si="18"/>
        <v>7432139.9198064785</v>
      </c>
      <c r="U74" s="159">
        <f t="shared" si="18"/>
        <v>8175786.1230326388</v>
      </c>
      <c r="V74" s="159">
        <f t="shared" si="18"/>
        <v>8994828.9294482283</v>
      </c>
      <c r="W74" s="159">
        <f t="shared" si="18"/>
        <v>9897000.077432964</v>
      </c>
    </row>
    <row r="75" spans="1:23" ht="12" customHeight="1" x14ac:dyDescent="0.25">
      <c r="A75" s="124" t="s">
        <v>237</v>
      </c>
      <c r="B75" s="155">
        <f t="shared" ref="B75:W75" si="19">B65</f>
        <v>0</v>
      </c>
      <c r="C75" s="155">
        <f t="shared" si="19"/>
        <v>0</v>
      </c>
      <c r="D75" s="155">
        <f t="shared" si="19"/>
        <v>0</v>
      </c>
      <c r="E75" s="155">
        <f t="shared" si="19"/>
        <v>0</v>
      </c>
      <c r="F75" s="155">
        <f t="shared" si="19"/>
        <v>0</v>
      </c>
      <c r="G75" s="155">
        <f t="shared" si="19"/>
        <v>0</v>
      </c>
      <c r="H75" s="155">
        <f t="shared" si="19"/>
        <v>0</v>
      </c>
      <c r="I75" s="155">
        <f t="shared" si="19"/>
        <v>462.85714285714283</v>
      </c>
      <c r="J75" s="155">
        <f t="shared" si="19"/>
        <v>462.85714285714283</v>
      </c>
      <c r="K75" s="155">
        <f t="shared" si="19"/>
        <v>462.85714285714283</v>
      </c>
      <c r="L75" s="155">
        <f t="shared" si="19"/>
        <v>462.85714285714283</v>
      </c>
      <c r="M75" s="155">
        <f t="shared" si="19"/>
        <v>462.85714285714283</v>
      </c>
      <c r="N75" s="155">
        <f t="shared" si="19"/>
        <v>462.85714285714283</v>
      </c>
      <c r="O75" s="155">
        <f t="shared" si="19"/>
        <v>462.85714285714283</v>
      </c>
      <c r="P75" s="155">
        <f t="shared" si="19"/>
        <v>462.85714285714283</v>
      </c>
      <c r="Q75" s="155">
        <f t="shared" si="19"/>
        <v>462.85714285714283</v>
      </c>
      <c r="R75" s="155">
        <f t="shared" si="19"/>
        <v>462.85714285714283</v>
      </c>
      <c r="S75" s="155">
        <f t="shared" si="19"/>
        <v>462.85714285714283</v>
      </c>
      <c r="T75" s="155">
        <f t="shared" si="19"/>
        <v>462.85714285714283</v>
      </c>
      <c r="U75" s="155">
        <f t="shared" si="19"/>
        <v>462.85714285714283</v>
      </c>
      <c r="V75" s="155">
        <f t="shared" si="19"/>
        <v>462.85714285714283</v>
      </c>
      <c r="W75" s="155">
        <f t="shared" si="19"/>
        <v>462.85714285714283</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-405712.8992123981</v>
      </c>
      <c r="F77" s="162">
        <f>IF(SUM($B$70:F70)+SUM($B$77:E77)&gt;0,0,SUM($B$70:F70)-SUM($B$77:E77))</f>
        <v>-428369.21144373436</v>
      </c>
      <c r="G77" s="162">
        <f>IF(SUM($B$70:G70)+SUM($B$77:F77)&gt;0,0,SUM($B$70:G70)-SUM($B$77:F77))</f>
        <v>-452347.87955539883</v>
      </c>
      <c r="H77" s="162">
        <f>IF(SUM($B$70:H70)+SUM($B$77:G77)&gt;0,0,SUM($B$70:H70)-SUM($B$77:G77))</f>
        <v>-477728.73423562641</v>
      </c>
      <c r="I77" s="162">
        <f>IF(SUM($B$70:I70)+SUM($B$77:H77)&gt;0,0,SUM($B$70:I70)-SUM($B$77:H77))</f>
        <v>-524617.57171386806</v>
      </c>
      <c r="J77" s="162">
        <f>IF(SUM($B$70:J70)+SUM($B$77:I77)&gt;0,0,SUM($B$70:J70)-SUM($B$77:I77))</f>
        <v>-576376.69644669304</v>
      </c>
      <c r="K77" s="162">
        <f>IF(SUM($B$70:K70)+SUM($B$77:J77)&gt;0,0,SUM($B$70:K70)-SUM($B$77:J77))</f>
        <v>-633318.1438521836</v>
      </c>
      <c r="L77" s="162">
        <f>IF(SUM($B$70:L70)+SUM($B$77:K77)&gt;0,0,SUM($B$70:L70)-SUM($B$77:K77))</f>
        <v>-695967.70957977418</v>
      </c>
      <c r="M77" s="162">
        <f>IF(SUM($B$70:M70)+SUM($B$77:L77)&gt;0,0,SUM($B$70:M70)-SUM($B$77:L77))</f>
        <v>-764905.13982929941</v>
      </c>
      <c r="N77" s="162">
        <f>IF(SUM($B$70:N70)+SUM($B$77:M77)&gt;0,0,SUM($B$70:N70)-SUM($B$77:M77))</f>
        <v>-840769.71918103006</v>
      </c>
      <c r="O77" s="162">
        <f>IF(SUM($B$70:O70)+SUM($B$77:N77)&gt;0,0,SUM($B$70:O70)-SUM($B$77:N77))</f>
        <v>-924266.44162196387</v>
      </c>
      <c r="P77" s="162">
        <f>IF(SUM($B$70:P70)+SUM($B$77:O77)&gt;0,0,SUM($B$70:P70)-SUM($B$77:O77))</f>
        <v>-1016172.8260120153</v>
      </c>
      <c r="Q77" s="162">
        <f>IF(SUM($B$70:Q70)+SUM($B$77:P77)&gt;0,0,SUM($B$70:Q70)-SUM($B$77:P77))</f>
        <v>-1117346.4436966907</v>
      </c>
      <c r="R77" s="162">
        <f>IF(SUM($B$70:R70)+SUM($B$77:Q77)&gt;0,0,SUM($B$70:R70)-SUM($B$77:Q77))</f>
        <v>-1228733.2331204973</v>
      </c>
      <c r="S77" s="162">
        <f>IF(SUM($B$70:S70)+SUM($B$77:R77)&gt;0,0,SUM($B$70:S70)-SUM($B$77:R77))</f>
        <v>-1351376.6842003595</v>
      </c>
      <c r="T77" s="162">
        <f>IF(SUM($B$70:T70)+SUM($B$77:S77)&gt;0,0,SUM($B$70:T70)-SUM($B$77:S77))</f>
        <v>-1486427.9839612953</v>
      </c>
      <c r="U77" s="162">
        <f>IF(SUM($B$70:U70)+SUM($B$77:T77)&gt;0,0,SUM($B$70:U70)-SUM($B$77:T77))</f>
        <v>-1635157.2246065289</v>
      </c>
      <c r="V77" s="162">
        <f>IF(SUM($B$70:V70)+SUM($B$77:U77)&gt;0,0,SUM($B$70:V70)-SUM($B$77:U77))</f>
        <v>-1798965.7858896442</v>
      </c>
      <c r="W77" s="162">
        <f>IF(SUM($B$70:W70)+SUM($B$77:V77)&gt;0,0,SUM($B$70:W70)-SUM($B$77:V77))</f>
        <v>-1979400.0154865943</v>
      </c>
    </row>
    <row r="78" spans="1:23" ht="12" customHeight="1" x14ac:dyDescent="0.25">
      <c r="A78" s="124" t="s">
        <v>244</v>
      </c>
      <c r="B78" s="155">
        <f t="shared" ref="B78:W78" si="21">(B57*0.2-B58*0.2)</f>
        <v>0</v>
      </c>
      <c r="C78" s="155">
        <f t="shared" si="21"/>
        <v>373434.88424991659</v>
      </c>
      <c r="D78" s="155">
        <f t="shared" si="21"/>
        <v>384303.75730912504</v>
      </c>
      <c r="E78" s="155">
        <f t="shared" si="21"/>
        <v>405712.89921239816</v>
      </c>
      <c r="F78" s="155">
        <f t="shared" si="21"/>
        <v>428369.2114437343</v>
      </c>
      <c r="G78" s="155">
        <f t="shared" si="21"/>
        <v>452347.87955539889</v>
      </c>
      <c r="H78" s="155">
        <f t="shared" si="21"/>
        <v>477728.73423562618</v>
      </c>
      <c r="I78" s="155">
        <f t="shared" si="21"/>
        <v>524710.14314243931</v>
      </c>
      <c r="J78" s="155">
        <f t="shared" si="21"/>
        <v>576469.26787526428</v>
      </c>
      <c r="K78" s="155">
        <f t="shared" si="21"/>
        <v>633410.71528075507</v>
      </c>
      <c r="L78" s="155">
        <f t="shared" si="21"/>
        <v>696060.28100834554</v>
      </c>
      <c r="M78" s="155">
        <f t="shared" si="21"/>
        <v>764997.71125787112</v>
      </c>
      <c r="N78" s="155">
        <f t="shared" si="21"/>
        <v>840862.29060960154</v>
      </c>
      <c r="O78" s="155">
        <f t="shared" si="21"/>
        <v>924359.01305053534</v>
      </c>
      <c r="P78" s="155">
        <f t="shared" si="21"/>
        <v>1016265.3974405868</v>
      </c>
      <c r="Q78" s="155">
        <f t="shared" si="21"/>
        <v>1117439.0151252626</v>
      </c>
      <c r="R78" s="155">
        <f t="shared" si="21"/>
        <v>1228825.8045490684</v>
      </c>
      <c r="S78" s="155">
        <f t="shared" si="21"/>
        <v>1351469.2556289302</v>
      </c>
      <c r="T78" s="155">
        <f t="shared" si="21"/>
        <v>1486520.5553898672</v>
      </c>
      <c r="U78" s="155">
        <f t="shared" si="21"/>
        <v>1635249.7960350993</v>
      </c>
      <c r="V78" s="155">
        <f t="shared" si="21"/>
        <v>1799058.3573182172</v>
      </c>
      <c r="W78" s="155">
        <f t="shared" si="21"/>
        <v>1979492.5869151645</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-23525.835310549432</v>
      </c>
      <c r="J79" s="162">
        <f t="shared" si="22"/>
        <v>-25878.544080698211</v>
      </c>
      <c r="K79" s="162">
        <f t="shared" si="22"/>
        <v>-28469.705417031051</v>
      </c>
      <c r="L79" s="162">
        <f t="shared" si="22"/>
        <v>-31323.764578080969</v>
      </c>
      <c r="M79" s="162">
        <f t="shared" si="22"/>
        <v>-34467.696839048527</v>
      </c>
      <c r="N79" s="162">
        <f t="shared" si="22"/>
        <v>-37931.271390150905</v>
      </c>
      <c r="O79" s="162">
        <f t="shared" si="22"/>
        <v>-41747.342934752633</v>
      </c>
      <c r="P79" s="162">
        <f t="shared" si="22"/>
        <v>-45952.173909311467</v>
      </c>
      <c r="Q79" s="162">
        <f t="shared" si="22"/>
        <v>-50585.7905566236</v>
      </c>
      <c r="R79" s="162">
        <f t="shared" si="22"/>
        <v>-55692.376426188654</v>
      </c>
      <c r="S79" s="162">
        <f t="shared" si="22"/>
        <v>-61320.707254216453</v>
      </c>
      <c r="T79" s="162">
        <f t="shared" si="22"/>
        <v>-67524.63159475429</v>
      </c>
      <c r="U79" s="162">
        <f t="shared" si="22"/>
        <v>-74363.60203690175</v>
      </c>
      <c r="V79" s="162">
        <f t="shared" si="22"/>
        <v>-81903.262355844679</v>
      </c>
      <c r="W79" s="162">
        <f t="shared" si="22"/>
        <v>-90216.096512759294</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1612147.025897956</v>
      </c>
      <c r="F82" s="159">
        <f t="shared" si="24"/>
        <v>1702148.6896592688</v>
      </c>
      <c r="G82" s="159">
        <f t="shared" si="24"/>
        <v>1797402.1841657632</v>
      </c>
      <c r="H82" s="159">
        <f t="shared" si="24"/>
        <v>1898224.5096023909</v>
      </c>
      <c r="I82" s="159">
        <f t="shared" si="24"/>
        <v>2075407.3086877791</v>
      </c>
      <c r="J82" s="159">
        <f t="shared" si="24"/>
        <v>2280091.0988489301</v>
      </c>
      <c r="K82" s="159">
        <f t="shared" si="24"/>
        <v>2505265.7271345602</v>
      </c>
      <c r="L82" s="159">
        <f t="shared" si="24"/>
        <v>2753009.9308838723</v>
      </c>
      <c r="M82" s="159">
        <f t="shared" si="24"/>
        <v>3025615.7196210078</v>
      </c>
      <c r="N82" s="159">
        <f t="shared" si="24"/>
        <v>3325610.4624768267</v>
      </c>
      <c r="O82" s="159">
        <f t="shared" si="24"/>
        <v>3655781.2806959599</v>
      </c>
      <c r="P82" s="159">
        <f t="shared" si="24"/>
        <v>4019201.987281607</v>
      </c>
      <c r="Q82" s="159">
        <f t="shared" si="24"/>
        <v>4419262.8413729984</v>
      </c>
      <c r="R82" s="159">
        <f t="shared" si="24"/>
        <v>4859703.4131986564</v>
      </c>
      <c r="S82" s="159">
        <f t="shared" si="24"/>
        <v>5344648.8866900736</v>
      </c>
      <c r="T82" s="159">
        <f t="shared" si="24"/>
        <v>5878650.1613932867</v>
      </c>
      <c r="U82" s="159">
        <f t="shared" si="24"/>
        <v>6466728.1535320655</v>
      </c>
      <c r="V82" s="159">
        <f t="shared" si="24"/>
        <v>7114422.738345596</v>
      </c>
      <c r="W82" s="159">
        <f t="shared" si="24"/>
        <v>7827846.8225764669</v>
      </c>
    </row>
    <row r="83" spans="1:23" ht="12" customHeight="1" x14ac:dyDescent="0.25">
      <c r="A83" s="147" t="s">
        <v>249</v>
      </c>
      <c r="B83" s="159">
        <f>SUM($B$82:B82)</f>
        <v>0</v>
      </c>
      <c r="C83" s="159">
        <f>SUM(B82:C82)</f>
        <v>977375.2548747079</v>
      </c>
      <c r="D83" s="159">
        <f>SUM(B82:D82)</f>
        <v>2509155.8475816036</v>
      </c>
      <c r="E83" s="159">
        <f>SUM($B$82:E82)</f>
        <v>4121302.8734795596</v>
      </c>
      <c r="F83" s="159">
        <f>SUM($B$82:F82)</f>
        <v>5823451.5631388286</v>
      </c>
      <c r="G83" s="159">
        <f>SUM($B$82:G82)</f>
        <v>7620853.7473045923</v>
      </c>
      <c r="H83" s="159">
        <f>SUM($B$82:H82)</f>
        <v>9519078.2569069825</v>
      </c>
      <c r="I83" s="159">
        <f>SUM($B$82:I82)</f>
        <v>11594485.565594763</v>
      </c>
      <c r="J83" s="159">
        <f>SUM($B$82:J82)</f>
        <v>13874576.664443692</v>
      </c>
      <c r="K83" s="159">
        <f>SUM($B$82:K82)</f>
        <v>16379842.391578253</v>
      </c>
      <c r="L83" s="159">
        <f>SUM($B$82:L82)</f>
        <v>19132852.322462127</v>
      </c>
      <c r="M83" s="159">
        <f>SUM($B$82:M82)</f>
        <v>22158468.042083133</v>
      </c>
      <c r="N83" s="159">
        <f>SUM($B$82:N82)</f>
        <v>25484078.50455996</v>
      </c>
      <c r="O83" s="159">
        <f>SUM($B$82:O82)</f>
        <v>29139859.78525592</v>
      </c>
      <c r="P83" s="159">
        <f>SUM($B$82:P82)</f>
        <v>33159061.772537526</v>
      </c>
      <c r="Q83" s="159">
        <f>SUM($B$82:Q82)</f>
        <v>37578324.613910526</v>
      </c>
      <c r="R83" s="159">
        <f>SUM($B$82:R82)</f>
        <v>42438028.027109183</v>
      </c>
      <c r="S83" s="159">
        <f>SUM($B$82:S82)</f>
        <v>47782676.913799256</v>
      </c>
      <c r="T83" s="159">
        <f>SUM($B$82:T82)</f>
        <v>53661327.075192541</v>
      </c>
      <c r="U83" s="159">
        <f>SUM($B$82:U82)</f>
        <v>60128055.228724606</v>
      </c>
      <c r="V83" s="159">
        <f>SUM($B$82:V82)</f>
        <v>67242477.967070207</v>
      </c>
      <c r="W83" s="159">
        <f>SUM($B$82:W82)</f>
        <v>75070324.78964667</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0.88495575221238942</v>
      </c>
      <c r="J84" s="168">
        <f t="shared" si="25"/>
        <v>0.78314668337379612</v>
      </c>
      <c r="K84" s="168">
        <f t="shared" si="25"/>
        <v>0.69305016227769578</v>
      </c>
      <c r="L84" s="168">
        <f t="shared" si="25"/>
        <v>0.61331872767937679</v>
      </c>
      <c r="M84" s="168">
        <f t="shared" si="25"/>
        <v>0.54275993599944861</v>
      </c>
      <c r="N84" s="168">
        <f t="shared" si="25"/>
        <v>0.48031852743314046</v>
      </c>
      <c r="O84" s="168">
        <f t="shared" si="25"/>
        <v>0.425060643746142</v>
      </c>
      <c r="P84" s="168">
        <f t="shared" si="25"/>
        <v>0.37615986172224958</v>
      </c>
      <c r="Q84" s="168">
        <f t="shared" si="25"/>
        <v>0.33288483338252178</v>
      </c>
      <c r="R84" s="168">
        <f t="shared" si="25"/>
        <v>0.2945883481261255</v>
      </c>
      <c r="S84" s="168">
        <f t="shared" si="25"/>
        <v>0.26069765320896066</v>
      </c>
      <c r="T84" s="168">
        <f t="shared" si="25"/>
        <v>0.23070588779554044</v>
      </c>
      <c r="U84" s="168">
        <f t="shared" si="25"/>
        <v>0.20416450247392959</v>
      </c>
      <c r="V84" s="168">
        <f t="shared" si="25"/>
        <v>0.18067655086188467</v>
      </c>
      <c r="W84" s="168">
        <f t="shared" si="25"/>
        <v>0.15989075297511918</v>
      </c>
    </row>
    <row r="85" spans="1:23" ht="27.75" customHeight="1" x14ac:dyDescent="0.25">
      <c r="A85" s="163" t="s">
        <v>251</v>
      </c>
      <c r="B85" s="159">
        <f>B83*B84</f>
        <v>0</v>
      </c>
      <c r="C85" s="159">
        <f t="shared" ref="C85:W85" si="26">C82*C84</f>
        <v>977375.2548747079</v>
      </c>
      <c r="D85" s="159">
        <f t="shared" si="26"/>
        <v>1531780.5927068957</v>
      </c>
      <c r="E85" s="159">
        <f t="shared" si="26"/>
        <v>1612147.025897956</v>
      </c>
      <c r="F85" s="159">
        <f t="shared" si="26"/>
        <v>1702148.6896592688</v>
      </c>
      <c r="G85" s="159">
        <f t="shared" si="26"/>
        <v>1797402.1841657632</v>
      </c>
      <c r="H85" s="159">
        <f t="shared" si="26"/>
        <v>1898224.5096023909</v>
      </c>
      <c r="I85" s="159">
        <f t="shared" si="26"/>
        <v>1836643.6360068843</v>
      </c>
      <c r="J85" s="159">
        <f t="shared" si="26"/>
        <v>1785645.781853654</v>
      </c>
      <c r="K85" s="159">
        <f t="shared" si="26"/>
        <v>1736274.8187393565</v>
      </c>
      <c r="L85" s="159">
        <f t="shared" si="26"/>
        <v>1688472.5480983856</v>
      </c>
      <c r="M85" s="159">
        <f t="shared" si="26"/>
        <v>1642182.9943404237</v>
      </c>
      <c r="N85" s="159">
        <f t="shared" si="26"/>
        <v>1597352.3201531146</v>
      </c>
      <c r="O85" s="159">
        <f t="shared" si="26"/>
        <v>1553928.7445677202</v>
      </c>
      <c r="P85" s="159">
        <f t="shared" si="26"/>
        <v>1511862.4637696401</v>
      </c>
      <c r="Q85" s="159">
        <f t="shared" si="26"/>
        <v>1471105.5746240204</v>
      </c>
      <c r="R85" s="159">
        <f t="shared" si="26"/>
        <v>1431612.0008770861</v>
      </c>
      <c r="S85" s="159">
        <f t="shared" si="26"/>
        <v>1393337.4219859864</v>
      </c>
      <c r="T85" s="159">
        <f t="shared" si="26"/>
        <v>1356239.2045236353</v>
      </c>
      <c r="U85" s="159">
        <f t="shared" si="26"/>
        <v>1320276.3361000274</v>
      </c>
      <c r="V85" s="159">
        <f t="shared" si="26"/>
        <v>1285409.3617376469</v>
      </c>
      <c r="W85" s="159">
        <f t="shared" si="26"/>
        <v>1251600.3226356455</v>
      </c>
    </row>
    <row r="86" spans="1:23" ht="21.75" customHeight="1" x14ac:dyDescent="0.25">
      <c r="A86" s="163" t="s">
        <v>252</v>
      </c>
      <c r="B86" s="159">
        <f>SUM(B85)</f>
        <v>0</v>
      </c>
      <c r="C86" s="159">
        <f t="shared" ref="C86:W86" si="27">C85+B86</f>
        <v>977375.2548747079</v>
      </c>
      <c r="D86" s="159">
        <f t="shared" si="27"/>
        <v>2509155.8475816036</v>
      </c>
      <c r="E86" s="159">
        <f t="shared" si="27"/>
        <v>4121302.8734795596</v>
      </c>
      <c r="F86" s="159">
        <f t="shared" si="27"/>
        <v>5823451.5631388286</v>
      </c>
      <c r="G86" s="159">
        <f t="shared" si="27"/>
        <v>7620853.7473045923</v>
      </c>
      <c r="H86" s="159">
        <f t="shared" si="27"/>
        <v>9519078.2569069825</v>
      </c>
      <c r="I86" s="159">
        <f t="shared" si="27"/>
        <v>11355721.892913867</v>
      </c>
      <c r="J86" s="159">
        <f t="shared" si="27"/>
        <v>13141367.67476752</v>
      </c>
      <c r="K86" s="159">
        <f t="shared" si="27"/>
        <v>14877642.493506877</v>
      </c>
      <c r="L86" s="159">
        <f t="shared" si="27"/>
        <v>16566115.041605262</v>
      </c>
      <c r="M86" s="159">
        <f t="shared" si="27"/>
        <v>18208298.035945687</v>
      </c>
      <c r="N86" s="159">
        <f t="shared" si="27"/>
        <v>19805650.356098801</v>
      </c>
      <c r="O86" s="159">
        <f t="shared" si="27"/>
        <v>21359579.100666523</v>
      </c>
      <c r="P86" s="159">
        <f t="shared" si="27"/>
        <v>22871441.564436164</v>
      </c>
      <c r="Q86" s="159">
        <f t="shared" si="27"/>
        <v>24342547.139060184</v>
      </c>
      <c r="R86" s="159">
        <f t="shared" si="27"/>
        <v>25774159.13993727</v>
      </c>
      <c r="S86" s="159">
        <f t="shared" si="27"/>
        <v>27167496.561923258</v>
      </c>
      <c r="T86" s="159">
        <f t="shared" si="27"/>
        <v>28523735.766446892</v>
      </c>
      <c r="U86" s="159">
        <f t="shared" si="27"/>
        <v>29844012.102546919</v>
      </c>
      <c r="V86" s="159">
        <f t="shared" si="27"/>
        <v>31129421.464284565</v>
      </c>
      <c r="W86" s="159">
        <f t="shared" si="27"/>
        <v>32381021.786920212</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2029</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0</v>
      </c>
      <c r="E100" s="181">
        <v>0</v>
      </c>
      <c r="F100" s="181">
        <v>0</v>
      </c>
      <c r="G100" s="181">
        <v>0</v>
      </c>
      <c r="H100" s="181">
        <v>16200</v>
      </c>
      <c r="I100" s="181">
        <v>15737.142857142857</v>
      </c>
      <c r="J100" s="181">
        <v>15274.285714285714</v>
      </c>
      <c r="K100" s="181">
        <v>14811.428571428571</v>
      </c>
      <c r="L100" s="181">
        <v>14348.571428571428</v>
      </c>
      <c r="M100" s="181">
        <v>13885.714285714284</v>
      </c>
      <c r="N100" s="181">
        <v>13422.857142857141</v>
      </c>
      <c r="O100" s="181">
        <v>12959.999999999998</v>
      </c>
      <c r="P100" s="181">
        <v>12497.142857142855</v>
      </c>
      <c r="Q100" s="181">
        <v>12034.285714285712</v>
      </c>
      <c r="R100" s="181">
        <v>11571.428571428569</v>
      </c>
      <c r="S100" s="181">
        <v>11108.571428571426</v>
      </c>
      <c r="T100" s="181">
        <v>10645.714285714283</v>
      </c>
      <c r="U100" s="181">
        <v>10182.857142857139</v>
      </c>
      <c r="V100" s="181">
        <v>9719.9999999999964</v>
      </c>
      <c r="W100" s="181">
        <v>9257.1428571428532</v>
      </c>
    </row>
    <row r="101" spans="1:23" ht="60" x14ac:dyDescent="0.25">
      <c r="A101" s="185" t="s">
        <v>261</v>
      </c>
      <c r="B101" s="54" t="s">
        <v>262</v>
      </c>
      <c r="C101" s="186">
        <v>0</v>
      </c>
      <c r="D101" s="186">
        <v>0</v>
      </c>
      <c r="E101" s="186">
        <v>0</v>
      </c>
      <c r="F101" s="186">
        <v>0</v>
      </c>
      <c r="G101" s="186">
        <v>0</v>
      </c>
      <c r="H101" s="186">
        <v>0</v>
      </c>
      <c r="I101" s="186">
        <v>32911.642586482201</v>
      </c>
      <c r="J101" s="186">
        <v>19569.835530221699</v>
      </c>
      <c r="K101" s="186">
        <v>15327.595254183439</v>
      </c>
      <c r="L101" s="186">
        <v>13375.662116200239</v>
      </c>
      <c r="M101" s="186">
        <v>12353.436725924728</v>
      </c>
      <c r="N101" s="186">
        <v>11808.536928565672</v>
      </c>
      <c r="O101" s="186">
        <v>11548.172611467611</v>
      </c>
      <c r="P101" s="186">
        <v>11476.998608738655</v>
      </c>
      <c r="Q101" s="186">
        <v>11543.074704660155</v>
      </c>
      <c r="R101" s="186">
        <v>11716.258616886034</v>
      </c>
      <c r="S101" s="186">
        <v>11978.393644616162</v>
      </c>
      <c r="T101" s="186">
        <v>12318.411625842729</v>
      </c>
      <c r="U101" s="186">
        <v>12729.705381623782</v>
      </c>
      <c r="V101" s="186">
        <v>13208.636809967622</v>
      </c>
      <c r="W101" s="186">
        <v>13753.65159428317</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C665D-A7C2-4519-9A55-6B30A1BA3FD2}">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O_К1_36</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47283</v>
      </c>
      <c r="F32" s="199">
        <v>47283</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47313</v>
      </c>
      <c r="F35" s="199">
        <v>47313</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47343</v>
      </c>
      <c r="F37" s="199">
        <v>47343</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47373</v>
      </c>
      <c r="F39" s="199">
        <v>47373</v>
      </c>
      <c r="G39" s="200"/>
      <c r="H39" s="200"/>
      <c r="I39" s="200" t="s">
        <v>276</v>
      </c>
      <c r="J39" s="200" t="s">
        <v>276</v>
      </c>
    </row>
    <row r="40" spans="1:10" s="4" customFormat="1" x14ac:dyDescent="0.25">
      <c r="A40" s="193" t="s">
        <v>304</v>
      </c>
      <c r="B40" s="202" t="s">
        <v>305</v>
      </c>
      <c r="C40" s="199" t="s">
        <v>84</v>
      </c>
      <c r="D40" s="199" t="s">
        <v>84</v>
      </c>
      <c r="E40" s="199">
        <v>47383</v>
      </c>
      <c r="F40" s="199">
        <v>47383</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47413</v>
      </c>
      <c r="F42" s="199">
        <v>47413</v>
      </c>
      <c r="G42" s="200"/>
      <c r="H42" s="200"/>
      <c r="I42" s="200" t="s">
        <v>276</v>
      </c>
      <c r="J42" s="200" t="s">
        <v>276</v>
      </c>
    </row>
    <row r="43" spans="1:10" s="4" customFormat="1" x14ac:dyDescent="0.25">
      <c r="A43" s="193" t="s">
        <v>309</v>
      </c>
      <c r="B43" s="202" t="s">
        <v>310</v>
      </c>
      <c r="C43" s="199" t="s">
        <v>84</v>
      </c>
      <c r="D43" s="199" t="s">
        <v>84</v>
      </c>
      <c r="E43" s="199">
        <v>47413</v>
      </c>
      <c r="F43" s="199">
        <v>47413</v>
      </c>
      <c r="G43" s="200"/>
      <c r="H43" s="200"/>
      <c r="I43" s="200" t="s">
        <v>276</v>
      </c>
      <c r="J43" s="200" t="s">
        <v>276</v>
      </c>
    </row>
    <row r="44" spans="1:10" s="4" customFormat="1" x14ac:dyDescent="0.25">
      <c r="A44" s="193" t="s">
        <v>311</v>
      </c>
      <c r="B44" s="202" t="s">
        <v>312</v>
      </c>
      <c r="C44" s="199" t="s">
        <v>84</v>
      </c>
      <c r="D44" s="199" t="s">
        <v>84</v>
      </c>
      <c r="E44" s="199">
        <v>47423</v>
      </c>
      <c r="F44" s="199">
        <v>47423</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2024-04-28T21:21:28Z</dcterms:created>
  <dcterms:modified xsi:type="dcterms:W3CDTF">2024-04-28T21:21:28Z</dcterms:modified>
</cp:coreProperties>
</file>