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0A16592E-2C32-4FD5-A9F0-D54687FC73CC}" xr6:coauthVersionLast="45" xr6:coauthVersionMax="45" xr10:uidLastSave="{00000000-0000-0000-0000-000000000000}"/>
  <bookViews>
    <workbookView xWindow="-120" yWindow="-120" windowWidth="29040" windowHeight="15840" xr2:uid="{A735B0ED-F5D4-4719-8DC6-0D77EEDCEF3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59" i="8" s="1"/>
  <c r="B61" i="8"/>
  <c r="B62" i="8"/>
  <c r="B63" i="8"/>
  <c r="C47" i="8"/>
  <c r="C63" i="8"/>
  <c r="D47" i="8"/>
  <c r="D59" i="8"/>
  <c r="D60" i="8"/>
  <c r="D61" i="8"/>
  <c r="D62" i="8"/>
  <c r="D63" i="8"/>
  <c r="E47" i="8"/>
  <c r="E59" i="8" s="1"/>
  <c r="E60" i="8"/>
  <c r="E61" i="8"/>
  <c r="E62" i="8"/>
  <c r="E63" i="8"/>
  <c r="E58" i="8"/>
  <c r="F47" i="8"/>
  <c r="F59" i="8" s="1"/>
  <c r="F61" i="8"/>
  <c r="F62" i="8"/>
  <c r="F63" i="8"/>
  <c r="G47" i="8"/>
  <c r="G62" i="8"/>
  <c r="G63" i="8"/>
  <c r="H47" i="8"/>
  <c r="H59" i="8"/>
  <c r="H60" i="8"/>
  <c r="H61" i="8"/>
  <c r="H62" i="8"/>
  <c r="H63" i="8"/>
  <c r="I47" i="8"/>
  <c r="I59" i="8" s="1"/>
  <c r="I58" i="8" s="1"/>
  <c r="I64" i="8" s="1"/>
  <c r="I67" i="8" s="1"/>
  <c r="I60" i="8"/>
  <c r="I61" i="8"/>
  <c r="I62" i="8"/>
  <c r="I63" i="8"/>
  <c r="J47" i="8"/>
  <c r="J59" i="8" s="1"/>
  <c r="J61" i="8"/>
  <c r="J62" i="8"/>
  <c r="J63" i="8"/>
  <c r="K47" i="8"/>
  <c r="K62" i="8"/>
  <c r="K63" i="8"/>
  <c r="L63" i="8"/>
  <c r="M63" i="8"/>
  <c r="N63" i="8"/>
  <c r="O63" i="8"/>
  <c r="P63" i="8"/>
  <c r="Q63" i="8"/>
  <c r="R63" i="8"/>
  <c r="B48" i="8"/>
  <c r="B57" i="8" s="1"/>
  <c r="B65" i="8"/>
  <c r="B75" i="8" s="1"/>
  <c r="B68" i="8"/>
  <c r="B76" i="8" s="1"/>
  <c r="B81" i="8"/>
  <c r="C65" i="8"/>
  <c r="C75" i="8" s="1"/>
  <c r="C68" i="8"/>
  <c r="C76" i="8" s="1"/>
  <c r="C81" i="8"/>
  <c r="B72" i="8"/>
  <c r="C72" i="8" s="1"/>
  <c r="D48" i="8"/>
  <c r="D57" i="8" s="1"/>
  <c r="D65" i="8"/>
  <c r="D75" i="8" s="1"/>
  <c r="D68" i="8"/>
  <c r="D76" i="8" s="1"/>
  <c r="D81" i="8"/>
  <c r="E48" i="8"/>
  <c r="E57" i="8" s="1"/>
  <c r="E64" i="8"/>
  <c r="E67" i="8" s="1"/>
  <c r="E65" i="8"/>
  <c r="E75" i="8"/>
  <c r="E68" i="8"/>
  <c r="E76" i="8" s="1"/>
  <c r="E81" i="8"/>
  <c r="F48" i="8"/>
  <c r="F57" i="8"/>
  <c r="F65" i="8"/>
  <c r="F75" i="8"/>
  <c r="F68" i="8"/>
  <c r="F76" i="8" s="1"/>
  <c r="F81" i="8"/>
  <c r="G48" i="8"/>
  <c r="G57" i="8" s="1"/>
  <c r="G65" i="8"/>
  <c r="G75" i="8"/>
  <c r="G68" i="8"/>
  <c r="G76" i="8"/>
  <c r="G79" i="8"/>
  <c r="G81" i="8"/>
  <c r="H48" i="8"/>
  <c r="H57" i="8" s="1"/>
  <c r="H65" i="8"/>
  <c r="H75" i="8" s="1"/>
  <c r="H68" i="8"/>
  <c r="H76" i="8"/>
  <c r="H81" i="8"/>
  <c r="I48" i="8"/>
  <c r="I57" i="8" s="1"/>
  <c r="I65" i="8"/>
  <c r="I75" i="8"/>
  <c r="I68" i="8"/>
  <c r="I76" i="8" s="1"/>
  <c r="I81" i="8"/>
  <c r="J48" i="8"/>
  <c r="J57" i="8"/>
  <c r="J65" i="8"/>
  <c r="J75" i="8"/>
  <c r="J68" i="8"/>
  <c r="J76" i="8" s="1"/>
  <c r="J81" i="8"/>
  <c r="K48" i="8"/>
  <c r="K57" i="8"/>
  <c r="K65" i="8"/>
  <c r="K75" i="8"/>
  <c r="K68" i="8"/>
  <c r="K76" i="8"/>
  <c r="K81" i="8"/>
  <c r="L65" i="8"/>
  <c r="L75" i="8" s="1"/>
  <c r="L68" i="8"/>
  <c r="L76" i="8"/>
  <c r="L81" i="8"/>
  <c r="M65" i="8"/>
  <c r="M75" i="8" s="1"/>
  <c r="M68" i="8"/>
  <c r="M76" i="8"/>
  <c r="M81" i="8"/>
  <c r="N65" i="8"/>
  <c r="N75" i="8"/>
  <c r="N68" i="8"/>
  <c r="N76" i="8" s="1"/>
  <c r="N81" i="8"/>
  <c r="O65" i="8"/>
  <c r="O75" i="8" s="1"/>
  <c r="O68" i="8"/>
  <c r="O76" i="8"/>
  <c r="O81" i="8"/>
  <c r="P65" i="8"/>
  <c r="P75" i="8" s="1"/>
  <c r="P68" i="8"/>
  <c r="P76" i="8" s="1"/>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c r="K66" i="8" s="1"/>
  <c r="L66" i="8"/>
  <c r="M66" i="8" s="1"/>
  <c r="N66" i="8" s="1"/>
  <c r="O66" i="8" s="1"/>
  <c r="D72" i="8"/>
  <c r="E72" i="8"/>
  <c r="F72" i="8"/>
  <c r="G72" i="8"/>
  <c r="H72" i="8" s="1"/>
  <c r="I72" i="8" s="1"/>
  <c r="J72" i="8" s="1"/>
  <c r="K72" i="8" s="1"/>
  <c r="L72" i="8" s="1"/>
  <c r="M72" i="8" s="1"/>
  <c r="N72" i="8" s="1"/>
  <c r="O72" i="8" s="1"/>
  <c r="P72" i="8" s="1"/>
  <c r="Q72" i="8" s="1"/>
  <c r="R72" i="8" s="1"/>
  <c r="S72" i="8" s="1"/>
  <c r="T72" i="8" s="1"/>
  <c r="U72" i="8" s="1"/>
  <c r="V72" i="8" s="1"/>
  <c r="W72" i="8" s="1"/>
  <c r="E78" i="8"/>
  <c r="I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C62" i="8"/>
  <c r="J79" i="8"/>
  <c r="I74" i="8"/>
  <c r="I69" i="8"/>
  <c r="D58" i="8"/>
  <c r="D78" i="8" s="1"/>
  <c r="P66" i="8"/>
  <c r="Q66" i="8" s="1"/>
  <c r="R66" i="8" s="1"/>
  <c r="S66" i="8" s="1"/>
  <c r="T66" i="8" s="1"/>
  <c r="U66" i="8" s="1"/>
  <c r="V66" i="8" s="1"/>
  <c r="W66" i="8" s="1"/>
  <c r="K79" i="8"/>
  <c r="D79" i="8"/>
  <c r="D64" i="8"/>
  <c r="D67" i="8" s="1"/>
  <c r="F79" i="8"/>
  <c r="E74" i="8"/>
  <c r="E69" i="8"/>
  <c r="B79" i="8"/>
  <c r="H58" i="8"/>
  <c r="H78" i="8" s="1"/>
  <c r="G59" i="8"/>
  <c r="G60" i="8"/>
  <c r="G61" i="8"/>
  <c r="F58" i="8"/>
  <c r="F78" i="8" s="1"/>
  <c r="E79" i="8"/>
  <c r="K59" i="8"/>
  <c r="K60" i="8"/>
  <c r="K61" i="8"/>
  <c r="L47" i="8"/>
  <c r="J58" i="8"/>
  <c r="J78" i="8" s="1"/>
  <c r="I79" i="8"/>
  <c r="H79" i="8"/>
  <c r="J60" i="8"/>
  <c r="F60" i="8"/>
  <c r="B60" i="8"/>
  <c r="J64" i="8" l="1"/>
  <c r="J67" i="8" s="1"/>
  <c r="K58" i="8"/>
  <c r="D74" i="8"/>
  <c r="D69" i="8"/>
  <c r="L60" i="8"/>
  <c r="L61" i="8"/>
  <c r="M47" i="8"/>
  <c r="L62" i="8"/>
  <c r="L59" i="8"/>
  <c r="L48" i="8"/>
  <c r="L57" i="8" s="1"/>
  <c r="F64" i="8"/>
  <c r="F67" i="8" s="1"/>
  <c r="C79" i="8"/>
  <c r="C64" i="8"/>
  <c r="C67" i="8" s="1"/>
  <c r="C78" i="8"/>
  <c r="G58" i="8"/>
  <c r="E70" i="8"/>
  <c r="E71" i="8"/>
  <c r="H64" i="8"/>
  <c r="H67" i="8" s="1"/>
  <c r="B58" i="8"/>
  <c r="I70" i="8"/>
  <c r="I71" i="8"/>
  <c r="C58" i="8"/>
  <c r="K78" i="8" l="1"/>
  <c r="K64" i="8"/>
  <c r="K67" i="8" s="1"/>
  <c r="C74" i="8"/>
  <c r="C69" i="8"/>
  <c r="B78" i="8"/>
  <c r="B64" i="8"/>
  <c r="B67" i="8" s="1"/>
  <c r="G78" i="8"/>
  <c r="G64" i="8"/>
  <c r="G67" i="8" s="1"/>
  <c r="D70" i="8"/>
  <c r="D71" i="8" s="1"/>
  <c r="L79" i="8"/>
  <c r="L78" i="8"/>
  <c r="L58" i="8"/>
  <c r="L64" i="8" s="1"/>
  <c r="L67" i="8" s="1"/>
  <c r="H74" i="8"/>
  <c r="H69" i="8"/>
  <c r="F74" i="8"/>
  <c r="F69" i="8"/>
  <c r="M61" i="8"/>
  <c r="N47" i="8"/>
  <c r="M62" i="8"/>
  <c r="M59" i="8"/>
  <c r="M48" i="8"/>
  <c r="M57" i="8" s="1"/>
  <c r="M60" i="8"/>
  <c r="J69" i="8"/>
  <c r="J74" i="8"/>
  <c r="L69" i="8" l="1"/>
  <c r="L74" i="8"/>
  <c r="N62" i="8"/>
  <c r="N59" i="8"/>
  <c r="N60" i="8"/>
  <c r="N48" i="8"/>
  <c r="N57" i="8" s="1"/>
  <c r="N61" i="8"/>
  <c r="O47" i="8"/>
  <c r="H70" i="8"/>
  <c r="H71" i="8"/>
  <c r="G74" i="8"/>
  <c r="G69" i="8"/>
  <c r="K74" i="8"/>
  <c r="K69" i="8"/>
  <c r="M79" i="8"/>
  <c r="C70" i="8"/>
  <c r="C71" i="8" s="1"/>
  <c r="J70" i="8"/>
  <c r="J71" i="8"/>
  <c r="M58" i="8"/>
  <c r="M64" i="8" s="1"/>
  <c r="M67" i="8" s="1"/>
  <c r="F70" i="8"/>
  <c r="F71" i="8" s="1"/>
  <c r="B74" i="8"/>
  <c r="B69" i="8"/>
  <c r="M74" i="8" l="1"/>
  <c r="M69" i="8"/>
  <c r="N79" i="8"/>
  <c r="N78" i="8"/>
  <c r="N64" i="8"/>
  <c r="N67" i="8" s="1"/>
  <c r="M78" i="8"/>
  <c r="K71" i="8"/>
  <c r="K70" i="8"/>
  <c r="G70" i="8"/>
  <c r="G71" i="8"/>
  <c r="O59" i="8"/>
  <c r="O60" i="8"/>
  <c r="O61" i="8"/>
  <c r="P47" i="8"/>
  <c r="O62" i="8"/>
  <c r="O48" i="8"/>
  <c r="O57" i="8" s="1"/>
  <c r="N58" i="8"/>
  <c r="B70" i="8"/>
  <c r="B71" i="8" s="1"/>
  <c r="L70" i="8"/>
  <c r="L71" i="8" s="1"/>
  <c r="P60" i="8" l="1"/>
  <c r="P61" i="8"/>
  <c r="Q47" i="8"/>
  <c r="P62" i="8"/>
  <c r="P48" i="8"/>
  <c r="P57" i="8" s="1"/>
  <c r="P59" i="8"/>
  <c r="O64" i="8"/>
  <c r="O67" i="8" s="1"/>
  <c r="O79" i="8"/>
  <c r="M70" i="8"/>
  <c r="B77" i="8"/>
  <c r="B82" i="8" s="1"/>
  <c r="O58" i="8"/>
  <c r="O78" i="8" s="1"/>
  <c r="N69" i="8"/>
  <c r="N74" i="8"/>
  <c r="Q61" i="8" l="1"/>
  <c r="R47" i="8"/>
  <c r="Q62" i="8"/>
  <c r="Q59" i="8"/>
  <c r="Q60" i="8"/>
  <c r="Q48" i="8"/>
  <c r="Q57" i="8" s="1"/>
  <c r="C77" i="8"/>
  <c r="M71" i="8"/>
  <c r="P58" i="8"/>
  <c r="N70" i="8"/>
  <c r="N71" i="8"/>
  <c r="B87" i="8"/>
  <c r="B83" i="8"/>
  <c r="O74" i="8"/>
  <c r="O69" i="8"/>
  <c r="P79" i="8"/>
  <c r="P64" i="8"/>
  <c r="P67" i="8" s="1"/>
  <c r="P78" i="8"/>
  <c r="P74" i="8" l="1"/>
  <c r="P69" i="8"/>
  <c r="O71" i="8"/>
  <c r="O70" i="8"/>
  <c r="B85" i="8"/>
  <c r="B86" i="8" s="1"/>
  <c r="Q79" i="8"/>
  <c r="R62" i="8"/>
  <c r="R59" i="8"/>
  <c r="R60" i="8"/>
  <c r="B29" i="8" s="1"/>
  <c r="R48" i="8"/>
  <c r="R57" i="8" s="1"/>
  <c r="S47" i="8"/>
  <c r="R61" i="8"/>
  <c r="B32" i="8" s="1"/>
  <c r="C82" i="8"/>
  <c r="D77" i="8"/>
  <c r="Q58" i="8"/>
  <c r="Q64" i="8" s="1"/>
  <c r="Q67" i="8" s="1"/>
  <c r="Q74" i="8" l="1"/>
  <c r="Q69" i="8"/>
  <c r="Q78" i="8"/>
  <c r="B89" i="8"/>
  <c r="D82" i="8"/>
  <c r="D85" i="8" s="1"/>
  <c r="E77" i="8"/>
  <c r="R58" i="8"/>
  <c r="B26" i="8" s="1"/>
  <c r="P70" i="8"/>
  <c r="P71" i="8"/>
  <c r="R64" i="8"/>
  <c r="R67" i="8" s="1"/>
  <c r="R79" i="8"/>
  <c r="C85" i="8"/>
  <c r="C86" i="8" s="1"/>
  <c r="C89" i="8" s="1"/>
  <c r="D87" i="8"/>
  <c r="D83" i="8"/>
  <c r="D88" i="8" s="1"/>
  <c r="C87" i="8"/>
  <c r="C83" i="8"/>
  <c r="S48" i="8"/>
  <c r="S57" i="8" s="1"/>
  <c r="S61" i="8"/>
  <c r="S62" i="8"/>
  <c r="S59" i="8"/>
  <c r="S60" i="8"/>
  <c r="T47" i="8"/>
  <c r="S58" i="8" l="1"/>
  <c r="S78" i="8" s="1"/>
  <c r="C88" i="8"/>
  <c r="B88" i="8"/>
  <c r="R78" i="8"/>
  <c r="S64" i="8"/>
  <c r="S67" i="8" s="1"/>
  <c r="S79" i="8"/>
  <c r="E82" i="8"/>
  <c r="Q71" i="8"/>
  <c r="Q70" i="8"/>
  <c r="T48" i="8"/>
  <c r="T57" i="8" s="1"/>
  <c r="T61" i="8"/>
  <c r="T62" i="8"/>
  <c r="T59" i="8"/>
  <c r="U47" i="8"/>
  <c r="T60" i="8"/>
  <c r="R69" i="8"/>
  <c r="R74" i="8"/>
  <c r="F77" i="8"/>
  <c r="D86" i="8"/>
  <c r="D89" i="8" s="1"/>
  <c r="U48" i="8" l="1"/>
  <c r="U57" i="8" s="1"/>
  <c r="U61" i="8"/>
  <c r="U62" i="8"/>
  <c r="U59" i="8"/>
  <c r="U60" i="8"/>
  <c r="V47" i="8"/>
  <c r="T64" i="8"/>
  <c r="T67" i="8" s="1"/>
  <c r="T79" i="8"/>
  <c r="E85" i="8"/>
  <c r="E86" i="8" s="1"/>
  <c r="E89" i="8" s="1"/>
  <c r="F83" i="8"/>
  <c r="E83" i="8"/>
  <c r="E88" i="8" s="1"/>
  <c r="T58" i="8"/>
  <c r="T78" i="8" s="1"/>
  <c r="E87" i="8"/>
  <c r="F82" i="8"/>
  <c r="F85" i="8" s="1"/>
  <c r="G77" i="8"/>
  <c r="R70" i="8"/>
  <c r="R71" i="8"/>
  <c r="S74" i="8"/>
  <c r="S69" i="8"/>
  <c r="F88" i="8" l="1"/>
  <c r="V48" i="8"/>
  <c r="V57" i="8" s="1"/>
  <c r="V61" i="8"/>
  <c r="V62" i="8"/>
  <c r="V59" i="8"/>
  <c r="W47" i="8"/>
  <c r="V60" i="8"/>
  <c r="F86" i="8"/>
  <c r="F89" i="8" s="1"/>
  <c r="U79" i="8"/>
  <c r="F87" i="8"/>
  <c r="U58" i="8"/>
  <c r="U78" i="8" s="1"/>
  <c r="S70" i="8"/>
  <c r="S71" i="8" s="1"/>
  <c r="G82" i="8"/>
  <c r="H77" i="8"/>
  <c r="T69" i="8"/>
  <c r="T74" i="8"/>
  <c r="H82" i="8" l="1"/>
  <c r="I77" i="8"/>
  <c r="U64" i="8"/>
  <c r="U67" i="8" s="1"/>
  <c r="W48" i="8"/>
  <c r="W57" i="8" s="1"/>
  <c r="W61" i="8"/>
  <c r="W62" i="8"/>
  <c r="W59" i="8"/>
  <c r="W60" i="8"/>
  <c r="V79" i="8"/>
  <c r="T70" i="8"/>
  <c r="T71" i="8"/>
  <c r="G85" i="8"/>
  <c r="G86" i="8" s="1"/>
  <c r="G89" i="8" s="1"/>
  <c r="G87" i="8"/>
  <c r="G83" i="8"/>
  <c r="G88" i="8" s="1"/>
  <c r="V58" i="8"/>
  <c r="V64" i="8" s="1"/>
  <c r="V67" i="8" s="1"/>
  <c r="H87" i="8"/>
  <c r="V69" i="8" l="1"/>
  <c r="V74" i="8"/>
  <c r="V78" i="8"/>
  <c r="W58" i="8"/>
  <c r="I82" i="8"/>
  <c r="J77" i="8"/>
  <c r="W64" i="8"/>
  <c r="W67" i="8" s="1"/>
  <c r="W79" i="8"/>
  <c r="W78" i="8"/>
  <c r="U74" i="8"/>
  <c r="U69" i="8"/>
  <c r="H85" i="8"/>
  <c r="H86" i="8" s="1"/>
  <c r="H89" i="8" s="1"/>
  <c r="H83" i="8"/>
  <c r="H88" i="8" s="1"/>
  <c r="W74" i="8" l="1"/>
  <c r="W69" i="8"/>
  <c r="J82" i="8"/>
  <c r="K77" i="8"/>
  <c r="I85" i="8"/>
  <c r="I86" i="8" s="1"/>
  <c r="I89" i="8" s="1"/>
  <c r="I83" i="8"/>
  <c r="I88" i="8" s="1"/>
  <c r="I87" i="8"/>
  <c r="U70" i="8"/>
  <c r="U71" i="8"/>
  <c r="V70" i="8"/>
  <c r="V71" i="8" s="1"/>
  <c r="J85" i="8" l="1"/>
  <c r="J86" i="8" s="1"/>
  <c r="J89" i="8" s="1"/>
  <c r="J83" i="8"/>
  <c r="J88" i="8" s="1"/>
  <c r="J87" i="8"/>
  <c r="W70" i="8"/>
  <c r="W71" i="8"/>
  <c r="K82" i="8"/>
  <c r="L77" i="8"/>
  <c r="K85" i="8" l="1"/>
  <c r="K86" i="8" s="1"/>
  <c r="K89" i="8" s="1"/>
  <c r="K87" i="8"/>
  <c r="K83" i="8"/>
  <c r="K88" i="8" s="1"/>
  <c r="L82" i="8"/>
  <c r="M77" i="8"/>
  <c r="M82" i="8" l="1"/>
  <c r="N77" i="8"/>
  <c r="L85" i="8"/>
  <c r="L86" i="8" s="1"/>
  <c r="L89" i="8" s="1"/>
  <c r="L87" i="8"/>
  <c r="L83" i="8"/>
  <c r="L88" i="8" s="1"/>
  <c r="N82" i="8" l="1"/>
  <c r="O77" i="8"/>
  <c r="M85" i="8"/>
  <c r="M86" i="8" s="1"/>
  <c r="M89" i="8" s="1"/>
  <c r="M87" i="8"/>
  <c r="M83" i="8"/>
  <c r="M88" i="8" s="1"/>
  <c r="O82" i="8" l="1"/>
  <c r="P77" i="8"/>
  <c r="N85" i="8"/>
  <c r="N86" i="8" s="1"/>
  <c r="N89" i="8" s="1"/>
  <c r="N87" i="8"/>
  <c r="N83" i="8"/>
  <c r="N88" i="8" s="1"/>
  <c r="P82" i="8" l="1"/>
  <c r="Q77" i="8"/>
  <c r="O85" i="8"/>
  <c r="O86" i="8" s="1"/>
  <c r="O89" i="8" s="1"/>
  <c r="O87" i="8"/>
  <c r="O83" i="8"/>
  <c r="O88" i="8" s="1"/>
  <c r="Q82" i="8" l="1"/>
  <c r="R77" i="8"/>
  <c r="P85" i="8"/>
  <c r="P86" i="8" s="1"/>
  <c r="P89" i="8" s="1"/>
  <c r="P87" i="8"/>
  <c r="P83" i="8"/>
  <c r="P88" i="8" s="1"/>
  <c r="R82" i="8" l="1"/>
  <c r="S77" i="8"/>
  <c r="Q85" i="8"/>
  <c r="Q86" i="8" s="1"/>
  <c r="Q89" i="8" s="1"/>
  <c r="Q83" i="8"/>
  <c r="Q88" i="8" s="1"/>
  <c r="Q87" i="8"/>
  <c r="S82" i="8" l="1"/>
  <c r="T77" i="8"/>
  <c r="R85" i="8"/>
  <c r="R86" i="8" s="1"/>
  <c r="R89" i="8" s="1"/>
  <c r="R83" i="8"/>
  <c r="R88" i="8" s="1"/>
  <c r="R87" i="8"/>
  <c r="T82" i="8" l="1"/>
  <c r="U77" i="8"/>
  <c r="S85" i="8"/>
  <c r="S86" i="8" s="1"/>
  <c r="S89" i="8" s="1"/>
  <c r="S83" i="8"/>
  <c r="S88" i="8" s="1"/>
  <c r="S87" i="8"/>
  <c r="U82" i="8" l="1"/>
  <c r="V77" i="8"/>
  <c r="T85" i="8"/>
  <c r="T86" i="8" s="1"/>
  <c r="T89" i="8" s="1"/>
  <c r="T83" i="8"/>
  <c r="T88" i="8" s="1"/>
  <c r="T87" i="8"/>
  <c r="V82" i="8" l="1"/>
  <c r="W77" i="8"/>
  <c r="W82" i="8" s="1"/>
  <c r="U85" i="8"/>
  <c r="U86" i="8" s="1"/>
  <c r="U89" i="8" s="1"/>
  <c r="U83" i="8"/>
  <c r="U88" i="8" s="1"/>
  <c r="U87" i="8"/>
  <c r="W85" i="8" l="1"/>
  <c r="W83" i="8"/>
  <c r="W87" i="8"/>
  <c r="V85" i="8"/>
  <c r="V86" i="8" s="1"/>
  <c r="V89" i="8" s="1"/>
  <c r="V83" i="8"/>
  <c r="V88" i="8" s="1"/>
  <c r="V87" i="8"/>
  <c r="W88" i="8" l="1"/>
  <c r="G26" i="8" s="1"/>
  <c r="W86" i="8"/>
  <c r="G28" i="8" l="1"/>
  <c r="W89" i="8"/>
  <c r="G27" i="8" s="1"/>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<sst xmlns="http://schemas.openxmlformats.org/spreadsheetml/2006/main" count="1105" uniqueCount="549">
  <si>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</si>
  <si>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</si>
  <si>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</si>
  <si>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</si>
  <si>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</si>
  <si>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</si>
  <si>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</si>
  <si>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</si>
  <si>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</si>
  <si>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</si>
  <si>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</si>
  <si>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</si>
  <si>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</si>
  <si>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</si>
  <si>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</si>
  <si>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</si>
  <si>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</si>
  <si>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</si>
  <si>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</si>
  <si>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</si>
  <si>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</si>
  <si>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</si>
  <si>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</si>
  <si>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</si>
  <si>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</si>
  <si>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</si>
  <si>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</si>
  <si>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</si>
  <si>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</si>
  <si>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</si>
  <si>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</si>
  <si>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</si>
  <si>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</si>
  <si>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</si>
  <si>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</si>
  <si>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</si>
  <si>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</si>
  <si>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</si>
  <si>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</si>
  <si>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</si>
  <si>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</si>
  <si>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</si>
  <si>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</si>
  <si>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</si>
  <si>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</si>
  <si>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</si>
  <si>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</si>
  <si>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</si>
  <si>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</si>
  <si>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</si>
  <si>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</si>
  <si>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</si>
  <si>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</si>
  <si>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</si>
  <si>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</si>
  <si>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</si>
  <si>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</si>
  <si>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</si>
  <si>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</si>
  <si>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</si>
  <si>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</si>
  <si>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</si>
  <si>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</si>
  <si>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</si>
  <si>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</si>
  <si>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</si>
  <si>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</si>
  <si>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</si>
  <si>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</si>
  <si>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</si>
  <si>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</si>
  <si>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</si>
  <si>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</si>
  <si>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</si>
  <si>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</si>
  <si>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</si>
  <si>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</si>
  <si>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</si>
  <si>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</si>
  <si>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</si>
  <si>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</si>
  <si>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</si>
  <si>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</si>
  <si>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</si>
  <si>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</si>
  <si>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</si>
  <si>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</si>
  <si>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</si>
  <si>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</si>
  <si>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</si>
  <si>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</si>
  <si>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</si>
  <si>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</si>
  <si>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</si>
  <si>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</si>
  <si>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</si>
  <si>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</si>
  <si>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</si>
  <si>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</si>
  <si>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</si>
  <si>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</si>
  <si>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</si>
  <si>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</si>
  <si>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</si>
  <si>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</si>
  <si>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</si>
  <si>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</si>
  <si>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</si>
  <si>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</si>
  <si>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</si>
  <si>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</si>
  <si>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</si>
  <si>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</si>
  <si>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</si>
  <si>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</si>
  <si>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</si>
  <si>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</si>
  <si>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</si>
  <si>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</si>
  <si>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</si>
  <si>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</si>
  <si>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</si>
  <si>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</si>
  <si>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</si>
  <si>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</si>
  <si>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</si>
  <si>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</si>
  <si>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</si>
  <si>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</si>
  <si>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</si>
  <si>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</si>
  <si>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</si>
  <si>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</si>
  <si>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</si>
  <si>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</si>
  <si>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</si>
  <si>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</si>
  <si>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</si>
  <si>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</si>
  <si>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</si>
  <si>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</si>
  <si>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</si>
  <si>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</si>
  <si>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</si>
  <si>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</si>
  <si>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</si>
  <si>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</si>
  <si>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</si>
  <si>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</si>
  <si>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</si>
  <si>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</si>
  <si>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</si>
  <si>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</si>
  <si>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</si>
  <si>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</si>
  <si>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</si>
  <si>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</si>
  <si>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</si>
  <si>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</si>
  <si>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</si>
  <si>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</si>
  <si>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</si>
  <si>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</si>
  <si>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</si>
  <si>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</si>
  <si>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</si>
  <si>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</si>
  <si>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</si>
  <si>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</si>
  <si>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</si>
  <si>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</si>
  <si>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</si>
  <si>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</si>
  <si>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</si>
  <si>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</si>
  <si>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</si>
  <si>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</si>
  <si>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</si>
  <si>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</si>
  <si>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</si>
  <si>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</si>
  <si>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</si>
  <si>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</si>
  <si>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</si>
  <si>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</si>
  <si>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</si>
  <si>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</si>
  <si>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</si>
  <si>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</si>
  <si>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</si>
  <si>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</si>
  <si>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</si>
  <si>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</si>
  <si>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</si>
  <si>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</si>
  <si>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</si>
  <si>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</si>
  <si>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</si>
  <si>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</si>
  <si>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</si>
  <si>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</si>
  <si>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</si>
  <si>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</si>
  <si>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</si>
  <si>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</si>
  <si>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</si>
  <si>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</si>
  <si>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</si>
  <si>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</si>
  <si>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</si>
  <si>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</si>
  <si>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</si>
  <si>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</si>
  <si>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</si>
  <si>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</si>
  <si>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</si>
  <si>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</si>
  <si>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</si>
  <si>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</si>
  <si>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</si>
  <si>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</si>
  <si>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</si>
  <si>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</si>
  <si>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</si>
  <si>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</si>
  <si>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</si>
  <si>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</si>
  <si>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</si>
  <si>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</si>
  <si>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</si>
  <si>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</si>
  <si>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</si>
  <si>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</si>
  <si>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</si>
  <si>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</si>
  <si>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</si>
  <si>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</si>
  <si>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</si>
  <si>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</si>
  <si>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</si>
  <si>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</si>
  <si>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</si>
  <si>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</si>
  <si>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</si>
  <si>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</si>
  <si>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</si>
  <si>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</si>
  <si>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</si>
  <si>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</si>
  <si>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</si>
  <si>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</si>
  <si>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</si>
  <si>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</si>
  <si>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</si>
  <si>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</si>
  <si>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</si>
  <si>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</si>
  <si>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</si>
  <si>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</si>
  <si>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</si>
  <si>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</si>
  <si>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</si>
  <si>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</si>
  <si>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</si>
  <si>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</si>
  <si>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</si>
  <si>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</si>
  <si>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</si>
  <si>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</si>
  <si>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</si>
  <si>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</si>
  <si>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</si>
  <si>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</si>
  <si>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</si>
  <si>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</si>
  <si>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</si>
  <si>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</si>
  <si>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</si>
  <si>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</si>
  <si>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</si>
  <si>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</si>
  <si>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</si>
  <si>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</si>
  <si>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</si>
  <si>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</si>
  <si>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</si>
  <si>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</si>
  <si>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</si>
  <si>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</si>
  <si>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</si>
  <si>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</si>
  <si>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</si>
  <si>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</si>
  <si>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</si>
  <si>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</si>
  <si>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</si>
  <si>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</si>
  <si>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</si>
  <si>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</si>
  <si>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</si>
  <si>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</si>
  <si>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</si>
  <si>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</si>
  <si>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</si>
  <si>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</si>
  <si>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</si>
  <si>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</si>
  <si>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</si>
  <si>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</si>
  <si>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</si>
  <si>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</si>
  <si>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</si>
  <si>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</si>
  <si>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</si>
  <si>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</si>
  <si>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</si>
  <si>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</si>
  <si>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</si>
  <si>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</si>
  <si>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</si>
  <si>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</si>
  <si>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</si>
  <si>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</si>
  <si>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</si>
  <si>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</si>
  <si>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</si>
  <si>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</si>
  <si>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</si>
  <si>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</si>
  <si>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</si>
  <si>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</si>
  <si>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</si>
  <si>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</si>
  <si>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</si>
  <si>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</si>
  <si>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</si>
  <si>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</si>
  <si>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</si>
  <si>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</si>
  <si>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</si>
  <si>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</si>
  <si>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</si>
  <si>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</si>
  <si>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</si>
  <si>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</si>
  <si>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</si>
  <si>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</si>
  <si>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</si>
  <si>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</si>
  <si>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</si>
  <si>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</si>
  <si>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</si>
  <si>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</si>
  <si>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</si>
  <si>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</si>
  <si>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</si>
  <si>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</si>
  <si>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</si>
  <si>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</si>
  <si>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</si>
  <si>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</si>
  <si>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</si>
  <si>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</si>
  <si>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</si>
  <si>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</si>
  <si>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</si>
  <si>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</si>
  <si>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</si>
  <si>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</si>
  <si>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</si>
  <si>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</si>
  <si>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</si>
  <si>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</si>
  <si>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</si>
  <si>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</si>
  <si>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</si>
  <si>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</si>
  <si>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</si>
  <si>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</si>
  <si>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</si>
  <si>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</si>
  <si>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</si>
  <si>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</si>
  <si>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</si>
  <si>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</si>
  <si>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</si>
  <si>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</si>
  <si>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</si>
  <si>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</si>
  <si>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</si>
  <si>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</si>
  <si>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</si>
  <si>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</si>
  <si>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</si>
  <si>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</si>
  <si>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</si>
  <si>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</si>
  <si>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</si>
  <si>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</si>
  <si>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</si>
  <si>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</si>
  <si>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</si>
  <si>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</si>
  <si>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</si>
  <si>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</si>
  <si>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</si>
  <si>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</si>
  <si>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</si>
  <si>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</si>
  <si>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</si>
  <si>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</si>
  <si>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</si>
  <si>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</si>
  <si>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</si>
  <si>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</si>
  <si>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</si>
  <si>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</si>
  <si>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</si>
  <si>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</si>
  <si>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</si>
  <si>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</si>
  <si>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</si>
  <si>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</si>
  <si>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</si>
  <si>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</si>
  <si>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</si>
  <si>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</si>
  <si>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</si>
  <si>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</si>
  <si>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</si>
  <si>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</si>
  <si>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</si>
  <si>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</si>
  <si>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</si>
  <si>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</si>
  <si>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</si>
  <si>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</si>
  <si>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</si>
  <si>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</si>
  <si>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</si>
  <si>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</si>
  <si>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</si>
  <si>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</si>
  <si>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</si>
  <si>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</si>
  <si>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</si>
  <si>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</si>
  <si>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</si>
  <si>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</si>
  <si>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</si>
  <si>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</si>
  <si>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</si>
  <si>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</si>
  <si>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</si>
  <si>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</si>
  <si>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</si>
  <si>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</si>
  <si>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</si>
  <si>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</si>
  <si>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</si>
  <si>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</si>
  <si>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</si>
  <si>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</si>
  <si>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</si>
  <si>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</si>
  <si>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</si>
  <si>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</si>
  <si>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</si>
  <si>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</si>
  <si>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</si>
  <si>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</si>
  <si>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</si>
  <si>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</si>
  <si>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</si>
  <si>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</si>
  <si>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</si>
  <si>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</si>
  <si>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</si>
  <si>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</si>
  <si>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</si>
  <si>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</si>
  <si>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</si>
  <si>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</si>
  <si>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</si>
  <si>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</si>
  <si>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</si>
  <si>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</si>
  <si>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</si>
  <si>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</si>
  <si>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</si>
  <si>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</si>
  <si>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</si>
  <si>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</si>
  <si>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</si>
  <si>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</si>
  <si>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</si>
  <si>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</si>
  <si>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</si>
  <si>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</si>
  <si>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</si>
  <si>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</si>
  <si>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</si>
  <si>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</si>
  <si>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</si>
  <si>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</si>
  <si>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</si>
  <si>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</si>
  <si>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</si>
  <si>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</si>
  <si>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</si>
  <si>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</si>
  <si>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</si>
  <si>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</si>
  <si>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</si>
  <si>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</si>
  <si>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</si>
  <si>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</si>
  <si>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</si>
  <si>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</si>
  <si>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</si>
  <si>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</si>
  <si>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</si>
  <si>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Приоретение прицепа Универсал 111934 Евро (под снегоход), 3шт.</t>
  </si>
  <si>
    <t>Пермский край, Чернушинский городской округ</t>
  </si>
  <si>
    <t>Приобретение</t>
  </si>
  <si>
    <t>МВ×А-0; км ВЛ
 1-цеп-0; км ВЛ
 2-цеп-0; км КЛ-0; т.у.-0; шт-3</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</si>
  <si>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</si>
  <si>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</si>
  <si>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</si>
  <si>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</si>
  <si>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</si>
  <si>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</si>
  <si>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</si>
  <si>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</si>
  <si>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</si>
  <si>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</si>
  <si>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</si>
  <si>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</si>
  <si>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</si>
  <si>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</si>
  <si>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</si>
  <si>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</si>
  <si>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</si>
  <si>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</si>
  <si>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0,26 млн.руб с НДС</t>
  </si>
  <si>
    <t>0,21 млн.руб без НДС</t>
  </si>
  <si>
    <t>выделение этапов не предусматривается</t>
  </si>
  <si>
    <t>15.12.2029</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</si>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</sst>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11594669.816308739</c:v>
                </c:pt>
                <c:pt idx="8">
                  <c:v>13874937.202186562</c:v>
                </c:pt>
                <c:pt idx="9">
                  <c:v>16380371.252664933</c:v>
                </c:pt>
                <c:pt idx="10">
                  <c:v>19133541.543207534</c:v>
                </c:pt>
                <c:pt idx="11">
                  <c:v>22159309.658802185</c:v>
                </c:pt>
                <c:pt idx="12">
                  <c:v>25485064.55356757</c:v>
                </c:pt>
                <c:pt idx="13">
                  <c:v>29140982.302867007</c:v>
                </c:pt>
                <c:pt idx="14">
                  <c:v>33160312.795067005</c:v>
                </c:pt>
                <c:pt idx="15">
                  <c:v>37579696.17767331</c:v>
                </c:pt>
                <c:pt idx="16">
                  <c:v>42439512.168420196</c:v>
                </c:pt>
              </c:numCache>
            </c:numRef>
          </c:val>
          <c:smooth val="0"/>
          <c:extLst>
            <c:ext xmlns:c16="http://schemas.microsoft.com/office/drawing/2014/chart" uri="{C3380CC4-5D6E-409C-BE32-E72D297353CC}">
              <c16:uniqueId val="{00000000-8468-4C13-B8FD-C84ADCC1452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1836806.6897360678</c:v>
                </c:pt>
                <c:pt idx="8">
                  <c:v>1785783.8404556538</c:v>
                </c:pt>
                <c:pt idx="9">
                  <c:v>1736391.4752600992</c:v>
                </c:pt>
                <c:pt idx="10">
                  <c:v>1688570.8996802473</c:v>
                </c:pt>
                <c:pt idx="11">
                  <c:v>1642265.7087693247</c:v>
                </c:pt>
                <c:pt idx="12">
                  <c:v>1597421.6936572692</c:v>
                </c:pt>
                <c:pt idx="13">
                  <c:v>1553986.7520001647</c:v>
                </c:pt>
                <c:pt idx="14">
                  <c:v>1511910.8021619732</c:v>
                </c:pt>
                <c:pt idx="15">
                  <c:v>1471145.7009723859</c:v>
                </c:pt>
                <c:pt idx="16">
                  <c:v>1431645.1649110541</c:v>
                </c:pt>
              </c:numCache>
            </c:numRef>
          </c:val>
          <c:smooth val="0"/>
          <c:extLst>
            <c:ext xmlns:c16="http://schemas.microsoft.com/office/drawing/2014/chart" uri="{C3380CC4-5D6E-409C-BE32-E72D297353CC}">
              <c16:uniqueId val="{00000001-8468-4C13-B8FD-C84ADCC1452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3817388A-986D-4534-9562-42D8066FD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4121302.8734795596</v>
          </cell>
          <cell r="F83">
            <v>5823451.5631388286</v>
          </cell>
          <cell r="G83">
            <v>7620853.7473045923</v>
          </cell>
          <cell r="H83">
            <v>9519078.2569069825</v>
          </cell>
          <cell r="I83">
            <v>11594669.816308739</v>
          </cell>
          <cell r="J83">
            <v>13874937.202186562</v>
          </cell>
          <cell r="K83">
            <v>16380371.252664933</v>
          </cell>
          <cell r="L83">
            <v>19133541.543207534</v>
          </cell>
          <cell r="M83">
            <v>22159309.658802185</v>
          </cell>
          <cell r="N83">
            <v>25485064.55356757</v>
          </cell>
          <cell r="O83">
            <v>29140982.302867007</v>
          </cell>
          <cell r="P83">
            <v>33160312.795067005</v>
          </cell>
          <cell r="Q83">
            <v>37579696.17767331</v>
          </cell>
          <cell r="R83">
            <v>42439512.168420196</v>
          </cell>
        </row>
        <row r="85">
          <cell r="A85" t="str">
            <v>Дисконтированный денежный поток (PV)</v>
          </cell>
          <cell r="B85">
            <v>0</v>
          </cell>
          <cell r="C85">
            <v>977375.2548747079</v>
          </cell>
          <cell r="D85">
            <v>1531780.5927068957</v>
          </cell>
          <cell r="E85">
            <v>1612147.025897956</v>
          </cell>
          <cell r="F85">
            <v>1702148.6896592688</v>
          </cell>
          <cell r="G85">
            <v>1797402.1841657632</v>
          </cell>
          <cell r="H85">
            <v>1898224.5096023909</v>
          </cell>
          <cell r="I85">
            <v>1836806.6897360678</v>
          </cell>
          <cell r="J85">
            <v>1785783.8404556538</v>
          </cell>
          <cell r="K85">
            <v>1736391.4752600992</v>
          </cell>
          <cell r="L85">
            <v>1688570.8996802473</v>
          </cell>
          <cell r="M85">
            <v>1642265.7087693247</v>
          </cell>
          <cell r="N85">
            <v>1597421.6936572692</v>
          </cell>
          <cell r="O85">
            <v>1553986.7520001647</v>
          </cell>
          <cell r="P85">
            <v>1511910.8021619732</v>
          </cell>
          <cell r="Q85">
            <v>1471145.7009723859</v>
          </cell>
          <cell r="R85">
            <v>1431645.1649110541</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C0149-B1EE-4E53-98C6-0912607749D5}">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B01CD-45A8-440E-81D8-79A1BD4E9CF2}">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O_Ч6_7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Приоретение прицепа Универсал 111934 Евро (под снегоход), 3шт.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B0B29-B796-415C-9283-45A0E4CCBBCA}">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O_Ч6_7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Приоретение прицепа Универсал 111934 Евро (под снегоход), 3шт.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548</v>
      </c>
      <c r="D26" s="245">
        <v>2029</v>
      </c>
      <c r="E26" s="245">
        <v>0</v>
      </c>
      <c r="F26" s="245">
        <v>0</v>
      </c>
      <c r="G26" s="245">
        <v>0</v>
      </c>
      <c r="H26" s="245">
        <v>0</v>
      </c>
      <c r="I26" s="245">
        <v>0</v>
      </c>
      <c r="J26" s="245">
        <v>0</v>
      </c>
      <c r="K26" s="245">
        <v>0</v>
      </c>
      <c r="L26" s="245">
        <v>0</v>
      </c>
      <c r="M26" s="245">
        <v>0</v>
      </c>
      <c r="N26" s="245">
        <v>3</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A83A1-6E27-482E-B3EA-4EF9A2E0C614}">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O_Ч6_7</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Приоретение прицепа Универсал 111934 Евро (под снегоход), 3шт.</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16.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2029</v>
      </c>
    </row>
    <row r="26" spans="1:2" s="187" customFormat="1" ht="16.5" thickBot="1" x14ac:dyDescent="0.3">
      <c r="A26" s="261" t="s">
        <v>474</v>
      </c>
      <c r="B26" s="259" t="s">
        <v>526</v>
      </c>
    </row>
    <row r="27" spans="1:2" s="187" customFormat="1" ht="29.25" thickBot="1" x14ac:dyDescent="0.3">
      <c r="A27" s="262" t="s">
        <v>475</v>
      </c>
      <c r="B27" s="263">
        <v>0.36312625439673307</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BA3B6-4AB9-4729-883E-06C200D1F79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O_Ч6_7</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Приоретение прицепа Универсал 111934 Евро (под снегоход), 3шт.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787F9-9E5E-4FC5-9D25-65F724B61DD6}">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O_Ч6_7</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Приоретение прицепа Универсал 111934 Евро (под снегоход), 3шт.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A3053-8639-4647-A89F-57B305A47C7E}">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O_Ч6_7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Приоретение прицепа Универсал 111934 Евро (под снегоход), 3шт.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1E898-8A32-4730-A03F-C5A66A37AE55}">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O_Ч6_7</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Приоретение прицепа Универсал 111934 Евро (под снегоход), 3шт.</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2029</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054A-B9F1-41B4-9F65-651505DC3991}">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O_Ч6_7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Приоретение прицепа Универсал 111934 Евро (под снегоход), 3шт.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F6B68-FE0A-4765-9DFE-A942D97FD33E}">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O_Ч6_7</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Приоретение прицепа Универсал 111934 Евро (под снегоход), 3шт.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076AC-2B8E-49F4-B3FE-EF2299A226B6}">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O_Ч6_7</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Приоретение прицепа Универсал 111934 Евро (под снегоход), 3шт.</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363.12625439673309</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68.475236543383957</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32381963.526711065</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1.04</v>
      </c>
      <c r="J47" s="148">
        <f t="shared" si="0"/>
        <v>1.0816000000000001</v>
      </c>
      <c r="K47" s="148">
        <f t="shared" si="0"/>
        <v>1.1248640000000001</v>
      </c>
      <c r="L47" s="148">
        <f t="shared" si="0"/>
        <v>1.1698585600000002</v>
      </c>
      <c r="M47" s="148">
        <f t="shared" si="0"/>
        <v>1.2166529024000003</v>
      </c>
      <c r="N47" s="148">
        <f t="shared" si="0"/>
        <v>1.2653190184960004</v>
      </c>
      <c r="O47" s="148">
        <f t="shared" si="0"/>
        <v>1.3159317792358405</v>
      </c>
      <c r="P47" s="148">
        <f t="shared" si="0"/>
        <v>1.3685690504052741</v>
      </c>
      <c r="Q47" s="148">
        <f t="shared" si="0"/>
        <v>1.4233118124214852</v>
      </c>
      <c r="R47" s="148">
        <f t="shared" si="0"/>
        <v>1.4802442849183446</v>
      </c>
      <c r="S47" s="148">
        <f t="shared" si="0"/>
        <v>1.5394540563150785</v>
      </c>
      <c r="T47" s="148">
        <f t="shared" si="0"/>
        <v>1.6010322185676817</v>
      </c>
      <c r="U47" s="148">
        <f t="shared" si="0"/>
        <v>1.6650735073103891</v>
      </c>
      <c r="V47" s="148">
        <f t="shared" si="0"/>
        <v>1.7316764476028046</v>
      </c>
      <c r="W47" s="148">
        <f t="shared" si="0"/>
        <v>1.8009435055069167</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2623902.0242836252</v>
      </c>
      <c r="J48" s="149">
        <f t="shared" si="1"/>
        <v>2882687.4650906073</v>
      </c>
      <c r="K48" s="149">
        <f t="shared" si="1"/>
        <v>3167384.5192609178</v>
      </c>
      <c r="L48" s="149">
        <f t="shared" si="1"/>
        <v>3480622.1650417275</v>
      </c>
      <c r="M48" s="149">
        <f t="shared" si="1"/>
        <v>3825299.1334322128</v>
      </c>
      <c r="N48" s="149">
        <f t="shared" si="1"/>
        <v>4204611.8473337218</v>
      </c>
      <c r="O48" s="149">
        <f t="shared" si="1"/>
        <v>4622085.2766812481</v>
      </c>
      <c r="P48" s="149">
        <f t="shared" si="1"/>
        <v>5081607.0157743627</v>
      </c>
      <c r="Q48" s="149">
        <f t="shared" si="1"/>
        <v>5587464.9213405987</v>
      </c>
      <c r="R48" s="149">
        <f t="shared" si="1"/>
        <v>6144388.6856024852</v>
      </c>
      <c r="S48" s="149">
        <f t="shared" si="1"/>
        <v>6757595.7581446497</v>
      </c>
      <c r="T48" s="149">
        <f t="shared" si="1"/>
        <v>7432842.0740921926</v>
      </c>
      <c r="U48" s="149">
        <f t="shared" si="1"/>
        <v>8176478.0944612101</v>
      </c>
      <c r="V48" s="149">
        <f t="shared" si="1"/>
        <v>8995510.7180196568</v>
      </c>
      <c r="W48" s="149">
        <f t="shared" si="1"/>
        <v>9897671.6831472497</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2623902.0242836252</v>
      </c>
      <c r="J57" s="158">
        <f t="shared" si="2"/>
        <v>2882687.4650906073</v>
      </c>
      <c r="K57" s="158">
        <f t="shared" si="2"/>
        <v>3167384.5192609178</v>
      </c>
      <c r="L57" s="158">
        <f t="shared" si="2"/>
        <v>3480622.1650417275</v>
      </c>
      <c r="M57" s="158">
        <f t="shared" si="2"/>
        <v>3825299.1334322128</v>
      </c>
      <c r="N57" s="158">
        <f t="shared" si="2"/>
        <v>4204611.8473337218</v>
      </c>
      <c r="O57" s="158">
        <f t="shared" si="2"/>
        <v>4622085.2766812481</v>
      </c>
      <c r="P57" s="158">
        <f t="shared" si="2"/>
        <v>5081607.0157743627</v>
      </c>
      <c r="Q57" s="158">
        <f t="shared" si="2"/>
        <v>5587464.9213405987</v>
      </c>
      <c r="R57" s="158">
        <f t="shared" si="2"/>
        <v>6144388.6856024852</v>
      </c>
      <c r="S57" s="158">
        <f t="shared" si="2"/>
        <v>6757595.7581446497</v>
      </c>
      <c r="T57" s="158">
        <f t="shared" si="2"/>
        <v>7432842.0740921926</v>
      </c>
      <c r="U57" s="158">
        <f t="shared" si="2"/>
        <v>8176478.0944612101</v>
      </c>
      <c r="V57" s="158">
        <f t="shared" si="2"/>
        <v>8995510.7180196568</v>
      </c>
      <c r="W57" s="158">
        <f t="shared" si="2"/>
        <v>9897671.6831472497</v>
      </c>
    </row>
    <row r="58" spans="1:23" ht="12" customHeight="1" x14ac:dyDescent="0.25">
      <c r="A58" s="147" t="s">
        <v>230</v>
      </c>
      <c r="B58" s="159">
        <f t="shared" ref="B58:W58" si="3">SUM(B59:B63)</f>
        <v>0</v>
      </c>
      <c r="C58" s="159">
        <f t="shared" si="3"/>
        <v>0</v>
      </c>
      <c r="D58" s="159">
        <f t="shared" si="3"/>
        <v>0</v>
      </c>
      <c r="E58" s="159">
        <f t="shared" si="3"/>
        <v>0</v>
      </c>
      <c r="F58" s="159">
        <f t="shared" si="3"/>
        <v>0</v>
      </c>
      <c r="G58" s="159">
        <f t="shared" si="3"/>
        <v>0</v>
      </c>
      <c r="H58" s="159">
        <f t="shared" si="3"/>
        <v>0</v>
      </c>
      <c r="I58" s="159">
        <f t="shared" si="3"/>
        <v>7.8746522024891554</v>
      </c>
      <c r="J58" s="159">
        <f t="shared" si="3"/>
        <v>7.6464014140112084</v>
      </c>
      <c r="K58" s="159">
        <f t="shared" si="3"/>
        <v>7.4181506255332614</v>
      </c>
      <c r="L58" s="159">
        <f t="shared" si="3"/>
        <v>7.1898998370553144</v>
      </c>
      <c r="M58" s="159">
        <f t="shared" si="3"/>
        <v>6.9616490485773683</v>
      </c>
      <c r="N58" s="159">
        <f t="shared" si="3"/>
        <v>6.7333982600994213</v>
      </c>
      <c r="O58" s="159">
        <f t="shared" si="3"/>
        <v>6.5051474716214743</v>
      </c>
      <c r="P58" s="159">
        <f t="shared" si="3"/>
        <v>6.2768966831435273</v>
      </c>
      <c r="Q58" s="159">
        <f t="shared" si="3"/>
        <v>6.0486458946655803</v>
      </c>
      <c r="R58" s="159">
        <f t="shared" si="3"/>
        <v>5.8203951061876342</v>
      </c>
      <c r="S58" s="159">
        <f t="shared" si="3"/>
        <v>5.5921443177096872</v>
      </c>
      <c r="T58" s="159">
        <f t="shared" si="3"/>
        <v>5.3638935292317402</v>
      </c>
      <c r="U58" s="159">
        <f t="shared" si="3"/>
        <v>5.1356427407537932</v>
      </c>
      <c r="V58" s="159">
        <f t="shared" si="3"/>
        <v>4.9073919522758462</v>
      </c>
      <c r="W58" s="159">
        <f t="shared" si="3"/>
        <v>4.6791411637979001</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0</v>
      </c>
      <c r="F63" s="155">
        <f t="shared" si="8"/>
        <v>0</v>
      </c>
      <c r="G63" s="155">
        <f t="shared" si="8"/>
        <v>0</v>
      </c>
      <c r="H63" s="155">
        <f t="shared" si="8"/>
        <v>0</v>
      </c>
      <c r="I63" s="155">
        <f t="shared" si="8"/>
        <v>7.8746522024891554</v>
      </c>
      <c r="J63" s="155">
        <f t="shared" si="8"/>
        <v>7.6464014140112084</v>
      </c>
      <c r="K63" s="155">
        <f t="shared" si="8"/>
        <v>7.4181506255332614</v>
      </c>
      <c r="L63" s="155">
        <f t="shared" si="8"/>
        <v>7.1898998370553144</v>
      </c>
      <c r="M63" s="155">
        <f t="shared" si="8"/>
        <v>6.9616490485773683</v>
      </c>
      <c r="N63" s="155">
        <f t="shared" si="8"/>
        <v>6.7333982600994213</v>
      </c>
      <c r="O63" s="155">
        <f t="shared" si="8"/>
        <v>6.5051474716214743</v>
      </c>
      <c r="P63" s="155">
        <f t="shared" si="8"/>
        <v>6.2768966831435273</v>
      </c>
      <c r="Q63" s="155">
        <f t="shared" si="8"/>
        <v>6.0486458946655803</v>
      </c>
      <c r="R63" s="155">
        <f t="shared" si="8"/>
        <v>5.8203951061876342</v>
      </c>
      <c r="S63" s="155">
        <f t="shared" si="8"/>
        <v>5.5921443177096872</v>
      </c>
      <c r="T63" s="155">
        <f t="shared" si="8"/>
        <v>5.3638935292317402</v>
      </c>
      <c r="U63" s="155">
        <f t="shared" si="8"/>
        <v>5.1356427407537932</v>
      </c>
      <c r="V63" s="155">
        <f t="shared" si="8"/>
        <v>4.9073919522758462</v>
      </c>
      <c r="W63" s="155">
        <f t="shared" si="8"/>
        <v>4.6791411637979001</v>
      </c>
    </row>
    <row r="64" spans="1:23" ht="30.75" customHeight="1" x14ac:dyDescent="0.25">
      <c r="A64" s="163" t="s">
        <v>236</v>
      </c>
      <c r="B64" s="159">
        <f t="shared" ref="B64:W64" si="9">B57-B58</f>
        <v>0</v>
      </c>
      <c r="C64" s="159">
        <f t="shared" si="9"/>
        <v>1867174.4212495829</v>
      </c>
      <c r="D64" s="159">
        <f t="shared" si="9"/>
        <v>1921518.786545625</v>
      </c>
      <c r="E64" s="159">
        <f t="shared" si="9"/>
        <v>2028564.4960619907</v>
      </c>
      <c r="F64" s="159">
        <f t="shared" si="9"/>
        <v>2141846.0572186713</v>
      </c>
      <c r="G64" s="159">
        <f t="shared" si="9"/>
        <v>2261739.3977769944</v>
      </c>
      <c r="H64" s="159">
        <f t="shared" si="9"/>
        <v>2388643.6711781309</v>
      </c>
      <c r="I64" s="159">
        <f t="shared" si="9"/>
        <v>2623894.1496314225</v>
      </c>
      <c r="J64" s="159">
        <f t="shared" si="9"/>
        <v>2882679.8186891931</v>
      </c>
      <c r="K64" s="159">
        <f t="shared" si="9"/>
        <v>3167377.1011102921</v>
      </c>
      <c r="L64" s="159">
        <f t="shared" si="9"/>
        <v>3480614.9751418903</v>
      </c>
      <c r="M64" s="159">
        <f t="shared" si="9"/>
        <v>3825292.1717831641</v>
      </c>
      <c r="N64" s="159">
        <f t="shared" si="9"/>
        <v>4204605.1139354613</v>
      </c>
      <c r="O64" s="159">
        <f t="shared" si="9"/>
        <v>4622078.7715337761</v>
      </c>
      <c r="P64" s="159">
        <f t="shared" si="9"/>
        <v>5081600.7388776792</v>
      </c>
      <c r="Q64" s="159">
        <f t="shared" si="9"/>
        <v>5587458.8726947038</v>
      </c>
      <c r="R64" s="159">
        <f t="shared" si="9"/>
        <v>6144382.8652073788</v>
      </c>
      <c r="S64" s="159">
        <f t="shared" si="9"/>
        <v>6757590.1660003318</v>
      </c>
      <c r="T64" s="159">
        <f t="shared" si="9"/>
        <v>7432836.7101986632</v>
      </c>
      <c r="U64" s="159">
        <f t="shared" si="9"/>
        <v>8176472.9588184692</v>
      </c>
      <c r="V64" s="159">
        <f t="shared" si="9"/>
        <v>8995505.8106277045</v>
      </c>
      <c r="W64" s="159">
        <f t="shared" si="9"/>
        <v>9897667.0040060859</v>
      </c>
    </row>
    <row r="65" spans="1:23" ht="11.25" customHeight="1" x14ac:dyDescent="0.25">
      <c r="A65" s="124" t="s">
        <v>237</v>
      </c>
      <c r="B65" s="162">
        <f t="shared" ref="B65:W65" si="10">IF(AND(B45&gt;$B$92,B45&lt;=$B$92+$B$27),$B$25/$B$27,0)</f>
        <v>0</v>
      </c>
      <c r="C65" s="162">
        <f t="shared" si="10"/>
        <v>0</v>
      </c>
      <c r="D65" s="162">
        <f t="shared" si="10"/>
        <v>0</v>
      </c>
      <c r="E65" s="162">
        <f t="shared" si="10"/>
        <v>0</v>
      </c>
      <c r="F65" s="162">
        <f t="shared" si="10"/>
        <v>0</v>
      </c>
      <c r="G65" s="162">
        <f t="shared" si="10"/>
        <v>0</v>
      </c>
      <c r="H65" s="162">
        <f t="shared" si="10"/>
        <v>0</v>
      </c>
      <c r="I65" s="162">
        <f t="shared" si="10"/>
        <v>10.37503583990666</v>
      </c>
      <c r="J65" s="162">
        <f t="shared" si="10"/>
        <v>10.37503583990666</v>
      </c>
      <c r="K65" s="162">
        <f t="shared" si="10"/>
        <v>10.37503583990666</v>
      </c>
      <c r="L65" s="162">
        <f t="shared" si="10"/>
        <v>10.37503583990666</v>
      </c>
      <c r="M65" s="162">
        <f t="shared" si="10"/>
        <v>10.37503583990666</v>
      </c>
      <c r="N65" s="162">
        <f t="shared" si="10"/>
        <v>10.37503583990666</v>
      </c>
      <c r="O65" s="162">
        <f t="shared" si="10"/>
        <v>10.37503583990666</v>
      </c>
      <c r="P65" s="162">
        <f t="shared" si="10"/>
        <v>10.37503583990666</v>
      </c>
      <c r="Q65" s="162">
        <f t="shared" si="10"/>
        <v>10.37503583990666</v>
      </c>
      <c r="R65" s="162">
        <f t="shared" si="10"/>
        <v>10.37503583990666</v>
      </c>
      <c r="S65" s="162">
        <f t="shared" si="10"/>
        <v>10.37503583990666</v>
      </c>
      <c r="T65" s="162">
        <f t="shared" si="10"/>
        <v>10.37503583990666</v>
      </c>
      <c r="U65" s="162">
        <f t="shared" si="10"/>
        <v>10.37503583990666</v>
      </c>
      <c r="V65" s="162">
        <f t="shared" si="10"/>
        <v>10.37503583990666</v>
      </c>
      <c r="W65" s="162">
        <f t="shared" si="10"/>
        <v>10.37503583990666</v>
      </c>
    </row>
    <row r="66" spans="1:23" ht="11.25" customHeight="1" x14ac:dyDescent="0.25">
      <c r="A66" s="124" t="s">
        <v>238</v>
      </c>
      <c r="B66" s="162">
        <f>IF(AND(B45&gt;$B$92,B45&lt;=$B$92+$B$27),B65,0)</f>
        <v>0</v>
      </c>
      <c r="C66" s="162">
        <f t="shared" ref="C66:W66" si="11">IF(AND(C45&gt;$B$92,C45&lt;=$B$92+$B$27),C65+B66,0)</f>
        <v>0</v>
      </c>
      <c r="D66" s="162">
        <f t="shared" si="11"/>
        <v>0</v>
      </c>
      <c r="E66" s="162">
        <f t="shared" si="11"/>
        <v>0</v>
      </c>
      <c r="F66" s="162">
        <f t="shared" si="11"/>
        <v>0</v>
      </c>
      <c r="G66" s="162">
        <f t="shared" si="11"/>
        <v>0</v>
      </c>
      <c r="H66" s="162">
        <f t="shared" si="11"/>
        <v>0</v>
      </c>
      <c r="I66" s="162">
        <f t="shared" si="11"/>
        <v>10.37503583990666</v>
      </c>
      <c r="J66" s="162">
        <f t="shared" si="11"/>
        <v>20.75007167981332</v>
      </c>
      <c r="K66" s="162">
        <f t="shared" si="11"/>
        <v>31.125107519719982</v>
      </c>
      <c r="L66" s="162">
        <f t="shared" si="11"/>
        <v>41.500143359626641</v>
      </c>
      <c r="M66" s="162">
        <f t="shared" si="11"/>
        <v>51.875179199533299</v>
      </c>
      <c r="N66" s="162">
        <f t="shared" si="11"/>
        <v>62.250215039439958</v>
      </c>
      <c r="O66" s="162">
        <f t="shared" si="11"/>
        <v>72.625250879346623</v>
      </c>
      <c r="P66" s="162">
        <f t="shared" si="11"/>
        <v>83.000286719253282</v>
      </c>
      <c r="Q66" s="162">
        <f t="shared" si="11"/>
        <v>93.37532255915994</v>
      </c>
      <c r="R66" s="162">
        <f t="shared" si="11"/>
        <v>103.7503583990666</v>
      </c>
      <c r="S66" s="162">
        <f t="shared" si="11"/>
        <v>114.12539423897326</v>
      </c>
      <c r="T66" s="162">
        <f t="shared" si="11"/>
        <v>124.50043007887992</v>
      </c>
      <c r="U66" s="162">
        <f t="shared" si="11"/>
        <v>134.87546591878657</v>
      </c>
      <c r="V66" s="162">
        <f t="shared" si="11"/>
        <v>145.25050175869325</v>
      </c>
      <c r="W66" s="162">
        <f t="shared" si="11"/>
        <v>155.62553759859992</v>
      </c>
    </row>
    <row r="67" spans="1:23" ht="25.5" customHeight="1" x14ac:dyDescent="0.25">
      <c r="A67" s="163" t="s">
        <v>239</v>
      </c>
      <c r="B67" s="159">
        <f t="shared" ref="B67:W67" si="12">B64-B65</f>
        <v>0</v>
      </c>
      <c r="C67" s="159">
        <f t="shared" si="12"/>
        <v>1867174.4212495829</v>
      </c>
      <c r="D67" s="159">
        <f>D64-D65</f>
        <v>1921518.786545625</v>
      </c>
      <c r="E67" s="159">
        <f t="shared" si="12"/>
        <v>2028564.4960619907</v>
      </c>
      <c r="F67" s="159">
        <f t="shared" si="12"/>
        <v>2141846.0572186713</v>
      </c>
      <c r="G67" s="159">
        <f t="shared" si="12"/>
        <v>2261739.3977769944</v>
      </c>
      <c r="H67" s="159">
        <f t="shared" si="12"/>
        <v>2388643.6711781309</v>
      </c>
      <c r="I67" s="159">
        <f t="shared" si="12"/>
        <v>2623883.7745955824</v>
      </c>
      <c r="J67" s="159">
        <f t="shared" si="12"/>
        <v>2882669.443653353</v>
      </c>
      <c r="K67" s="159">
        <f t="shared" si="12"/>
        <v>3167366.726074452</v>
      </c>
      <c r="L67" s="159">
        <f t="shared" si="12"/>
        <v>3480604.6001060503</v>
      </c>
      <c r="M67" s="159">
        <f t="shared" si="12"/>
        <v>3825281.7967473241</v>
      </c>
      <c r="N67" s="159">
        <f t="shared" si="12"/>
        <v>4204594.7388996212</v>
      </c>
      <c r="O67" s="159">
        <f t="shared" si="12"/>
        <v>4622068.396497936</v>
      </c>
      <c r="P67" s="159">
        <f t="shared" si="12"/>
        <v>5081590.3638418391</v>
      </c>
      <c r="Q67" s="159">
        <f t="shared" si="12"/>
        <v>5587448.4976588637</v>
      </c>
      <c r="R67" s="159">
        <f t="shared" si="12"/>
        <v>6144372.4901715387</v>
      </c>
      <c r="S67" s="159">
        <f t="shared" si="12"/>
        <v>6757579.7909644917</v>
      </c>
      <c r="T67" s="159">
        <f t="shared" si="12"/>
        <v>7432826.3351628231</v>
      </c>
      <c r="U67" s="159">
        <f t="shared" si="12"/>
        <v>8176462.5837826291</v>
      </c>
      <c r="V67" s="159">
        <f t="shared" si="12"/>
        <v>8995495.4355918653</v>
      </c>
      <c r="W67" s="159">
        <f t="shared" si="12"/>
        <v>9897656.6289702468</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2028564.4960619907</v>
      </c>
      <c r="F69" s="158">
        <f t="shared" ref="F69:W69" si="14">F67-F68</f>
        <v>2141846.0572186713</v>
      </c>
      <c r="G69" s="158">
        <f t="shared" si="14"/>
        <v>2261739.3977769944</v>
      </c>
      <c r="H69" s="158">
        <f t="shared" si="14"/>
        <v>2388643.6711781309</v>
      </c>
      <c r="I69" s="158">
        <f t="shared" si="14"/>
        <v>2623883.7745955824</v>
      </c>
      <c r="J69" s="158">
        <f t="shared" si="14"/>
        <v>2882669.443653353</v>
      </c>
      <c r="K69" s="158">
        <f t="shared" si="14"/>
        <v>3167366.726074452</v>
      </c>
      <c r="L69" s="158">
        <f t="shared" si="14"/>
        <v>3480604.6001060503</v>
      </c>
      <c r="M69" s="158">
        <f t="shared" si="14"/>
        <v>3825281.7967473241</v>
      </c>
      <c r="N69" s="158">
        <f t="shared" si="14"/>
        <v>4204594.7388996212</v>
      </c>
      <c r="O69" s="158">
        <f t="shared" si="14"/>
        <v>4622068.396497936</v>
      </c>
      <c r="P69" s="158">
        <f t="shared" si="14"/>
        <v>5081590.3638418391</v>
      </c>
      <c r="Q69" s="158">
        <f t="shared" si="14"/>
        <v>5587448.4976588637</v>
      </c>
      <c r="R69" s="158">
        <f t="shared" si="14"/>
        <v>6144372.4901715387</v>
      </c>
      <c r="S69" s="158">
        <f t="shared" si="14"/>
        <v>6757579.7909644917</v>
      </c>
      <c r="T69" s="158">
        <f t="shared" si="14"/>
        <v>7432826.3351628231</v>
      </c>
      <c r="U69" s="158">
        <f t="shared" si="14"/>
        <v>8176462.5837826291</v>
      </c>
      <c r="V69" s="158">
        <f t="shared" si="14"/>
        <v>8995495.4355918653</v>
      </c>
      <c r="W69" s="158">
        <f t="shared" si="14"/>
        <v>9897656.6289702468</v>
      </c>
    </row>
    <row r="70" spans="1:23" ht="12" customHeight="1" x14ac:dyDescent="0.25">
      <c r="A70" s="124" t="s">
        <v>209</v>
      </c>
      <c r="B70" s="155">
        <f t="shared" ref="B70:W70" si="15">-IF(B69&gt;0, B69*$B$35, 0)</f>
        <v>0</v>
      </c>
      <c r="C70" s="155">
        <f t="shared" si="15"/>
        <v>-373434.88424991659</v>
      </c>
      <c r="D70" s="155">
        <f t="shared" si="15"/>
        <v>-384303.75730912504</v>
      </c>
      <c r="E70" s="155">
        <f t="shared" si="15"/>
        <v>-405712.89921239816</v>
      </c>
      <c r="F70" s="155">
        <f t="shared" si="15"/>
        <v>-428369.2114437343</v>
      </c>
      <c r="G70" s="155">
        <f t="shared" si="15"/>
        <v>-452347.87955539889</v>
      </c>
      <c r="H70" s="155">
        <f t="shared" si="15"/>
        <v>-477728.73423562618</v>
      </c>
      <c r="I70" s="155">
        <f t="shared" si="15"/>
        <v>-524776.7549191165</v>
      </c>
      <c r="J70" s="155">
        <f t="shared" si="15"/>
        <v>-576533.88873067067</v>
      </c>
      <c r="K70" s="155">
        <f t="shared" si="15"/>
        <v>-633473.34521489043</v>
      </c>
      <c r="L70" s="155">
        <f t="shared" si="15"/>
        <v>-696120.9200212101</v>
      </c>
      <c r="M70" s="155">
        <f t="shared" si="15"/>
        <v>-765056.35934946488</v>
      </c>
      <c r="N70" s="155">
        <f t="shared" si="15"/>
        <v>-840918.94777992426</v>
      </c>
      <c r="O70" s="155">
        <f t="shared" si="15"/>
        <v>-924413.67929958727</v>
      </c>
      <c r="P70" s="155">
        <f t="shared" si="15"/>
        <v>-1016318.0727683678</v>
      </c>
      <c r="Q70" s="155">
        <f t="shared" si="15"/>
        <v>-1117489.6995317729</v>
      </c>
      <c r="R70" s="155">
        <f t="shared" si="15"/>
        <v>-1228874.4980343077</v>
      </c>
      <c r="S70" s="155">
        <f t="shared" si="15"/>
        <v>-1351515.9581928984</v>
      </c>
      <c r="T70" s="155">
        <f t="shared" si="15"/>
        <v>-1486565.2670325646</v>
      </c>
      <c r="U70" s="155">
        <f t="shared" si="15"/>
        <v>-1635292.516756526</v>
      </c>
      <c r="V70" s="155">
        <f t="shared" si="15"/>
        <v>-1799099.0871183733</v>
      </c>
      <c r="W70" s="155">
        <f t="shared" si="15"/>
        <v>-1979531.3257940495</v>
      </c>
    </row>
    <row r="71" spans="1:23" ht="12.75" customHeight="1" thickBot="1" x14ac:dyDescent="0.3">
      <c r="A71" s="164" t="s">
        <v>242</v>
      </c>
      <c r="B71" s="165">
        <f t="shared" ref="B71:W71" si="16">B69+B70</f>
        <v>0</v>
      </c>
      <c r="C71" s="165">
        <f>C69+C70</f>
        <v>1493739.5369996664</v>
      </c>
      <c r="D71" s="165">
        <f t="shared" si="16"/>
        <v>1537215.0292364999</v>
      </c>
      <c r="E71" s="165">
        <f t="shared" si="16"/>
        <v>1622851.5968495926</v>
      </c>
      <c r="F71" s="165">
        <f t="shared" si="16"/>
        <v>1713476.845774937</v>
      </c>
      <c r="G71" s="165">
        <f t="shared" si="16"/>
        <v>1809391.5182215956</v>
      </c>
      <c r="H71" s="165">
        <f t="shared" si="16"/>
        <v>1910914.9369425047</v>
      </c>
      <c r="I71" s="165">
        <f t="shared" si="16"/>
        <v>2099107.019676466</v>
      </c>
      <c r="J71" s="165">
        <f t="shared" si="16"/>
        <v>2306135.5549226822</v>
      </c>
      <c r="K71" s="165">
        <f t="shared" si="16"/>
        <v>2533893.3808595617</v>
      </c>
      <c r="L71" s="165">
        <f t="shared" si="16"/>
        <v>2784483.6800848404</v>
      </c>
      <c r="M71" s="165">
        <f t="shared" si="16"/>
        <v>3060225.4373978591</v>
      </c>
      <c r="N71" s="165">
        <f t="shared" si="16"/>
        <v>3363675.791119697</v>
      </c>
      <c r="O71" s="165">
        <f t="shared" si="16"/>
        <v>3697654.7171983486</v>
      </c>
      <c r="P71" s="165">
        <f t="shared" si="16"/>
        <v>4065272.2910734713</v>
      </c>
      <c r="Q71" s="165">
        <f t="shared" si="16"/>
        <v>4469958.7981270906</v>
      </c>
      <c r="R71" s="165">
        <f t="shared" si="16"/>
        <v>4915497.9921372309</v>
      </c>
      <c r="S71" s="165">
        <f t="shared" si="16"/>
        <v>5406063.8327715937</v>
      </c>
      <c r="T71" s="165">
        <f t="shared" si="16"/>
        <v>5946261.0681302585</v>
      </c>
      <c r="U71" s="165">
        <f t="shared" si="16"/>
        <v>6541170.0670261029</v>
      </c>
      <c r="V71" s="165">
        <f t="shared" si="16"/>
        <v>7196396.3484734921</v>
      </c>
      <c r="W71" s="165">
        <f t="shared" si="16"/>
        <v>7918125.3031761972</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2028564.4960619907</v>
      </c>
      <c r="F74" s="159">
        <f t="shared" si="18"/>
        <v>2141846.0572186713</v>
      </c>
      <c r="G74" s="159">
        <f t="shared" si="18"/>
        <v>2261739.3977769944</v>
      </c>
      <c r="H74" s="159">
        <f t="shared" si="18"/>
        <v>2388643.6711781309</v>
      </c>
      <c r="I74" s="159">
        <f t="shared" si="18"/>
        <v>2623883.7745955824</v>
      </c>
      <c r="J74" s="159">
        <f t="shared" si="18"/>
        <v>2882669.443653353</v>
      </c>
      <c r="K74" s="159">
        <f t="shared" si="18"/>
        <v>3167366.726074452</v>
      </c>
      <c r="L74" s="159">
        <f t="shared" si="18"/>
        <v>3480604.6001060503</v>
      </c>
      <c r="M74" s="159">
        <f t="shared" si="18"/>
        <v>3825281.7967473241</v>
      </c>
      <c r="N74" s="159">
        <f t="shared" si="18"/>
        <v>4204594.7388996212</v>
      </c>
      <c r="O74" s="159">
        <f t="shared" si="18"/>
        <v>4622068.396497936</v>
      </c>
      <c r="P74" s="159">
        <f t="shared" si="18"/>
        <v>5081590.3638418391</v>
      </c>
      <c r="Q74" s="159">
        <f t="shared" si="18"/>
        <v>5587448.4976588637</v>
      </c>
      <c r="R74" s="159">
        <f t="shared" si="18"/>
        <v>6144372.4901715387</v>
      </c>
      <c r="S74" s="159">
        <f t="shared" si="18"/>
        <v>6757579.7909644917</v>
      </c>
      <c r="T74" s="159">
        <f t="shared" si="18"/>
        <v>7432826.3351628231</v>
      </c>
      <c r="U74" s="159">
        <f t="shared" si="18"/>
        <v>8176462.5837826291</v>
      </c>
      <c r="V74" s="159">
        <f t="shared" si="18"/>
        <v>8995495.4355918653</v>
      </c>
      <c r="W74" s="159">
        <f t="shared" si="18"/>
        <v>9897656.6289702468</v>
      </c>
    </row>
    <row r="75" spans="1:23" ht="12" customHeight="1" x14ac:dyDescent="0.25">
      <c r="A75" s="124" t="s">
        <v>237</v>
      </c>
      <c r="B75" s="155">
        <f t="shared" ref="B75:W75" si="19">B65</f>
        <v>0</v>
      </c>
      <c r="C75" s="155">
        <f t="shared" si="19"/>
        <v>0</v>
      </c>
      <c r="D75" s="155">
        <f t="shared" si="19"/>
        <v>0</v>
      </c>
      <c r="E75" s="155">
        <f t="shared" si="19"/>
        <v>0</v>
      </c>
      <c r="F75" s="155">
        <f t="shared" si="19"/>
        <v>0</v>
      </c>
      <c r="G75" s="155">
        <f t="shared" si="19"/>
        <v>0</v>
      </c>
      <c r="H75" s="155">
        <f t="shared" si="19"/>
        <v>0</v>
      </c>
      <c r="I75" s="155">
        <f t="shared" si="19"/>
        <v>10.37503583990666</v>
      </c>
      <c r="J75" s="155">
        <f t="shared" si="19"/>
        <v>10.37503583990666</v>
      </c>
      <c r="K75" s="155">
        <f t="shared" si="19"/>
        <v>10.37503583990666</v>
      </c>
      <c r="L75" s="155">
        <f t="shared" si="19"/>
        <v>10.37503583990666</v>
      </c>
      <c r="M75" s="155">
        <f t="shared" si="19"/>
        <v>10.37503583990666</v>
      </c>
      <c r="N75" s="155">
        <f t="shared" si="19"/>
        <v>10.37503583990666</v>
      </c>
      <c r="O75" s="155">
        <f t="shared" si="19"/>
        <v>10.37503583990666</v>
      </c>
      <c r="P75" s="155">
        <f t="shared" si="19"/>
        <v>10.37503583990666</v>
      </c>
      <c r="Q75" s="155">
        <f t="shared" si="19"/>
        <v>10.37503583990666</v>
      </c>
      <c r="R75" s="155">
        <f t="shared" si="19"/>
        <v>10.37503583990666</v>
      </c>
      <c r="S75" s="155">
        <f t="shared" si="19"/>
        <v>10.37503583990666</v>
      </c>
      <c r="T75" s="155">
        <f t="shared" si="19"/>
        <v>10.37503583990666</v>
      </c>
      <c r="U75" s="155">
        <f t="shared" si="19"/>
        <v>10.37503583990666</v>
      </c>
      <c r="V75" s="155">
        <f t="shared" si="19"/>
        <v>10.37503583990666</v>
      </c>
      <c r="W75" s="155">
        <f t="shared" si="19"/>
        <v>10.37503583990666</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-405712.8992123981</v>
      </c>
      <c r="F77" s="162">
        <f>IF(SUM($B$70:F70)+SUM($B$77:E77)&gt;0,0,SUM($B$70:F70)-SUM($B$77:E77))</f>
        <v>-428369.21144373436</v>
      </c>
      <c r="G77" s="162">
        <f>IF(SUM($B$70:G70)+SUM($B$77:F77)&gt;0,0,SUM($B$70:G70)-SUM($B$77:F77))</f>
        <v>-452347.87955539883</v>
      </c>
      <c r="H77" s="162">
        <f>IF(SUM($B$70:H70)+SUM($B$77:G77)&gt;0,0,SUM($B$70:H70)-SUM($B$77:G77))</f>
        <v>-477728.73423562641</v>
      </c>
      <c r="I77" s="162">
        <f>IF(SUM($B$70:I70)+SUM($B$77:H77)&gt;0,0,SUM($B$70:I70)-SUM($B$77:H77))</f>
        <v>-524776.75491911639</v>
      </c>
      <c r="J77" s="162">
        <f>IF(SUM($B$70:J70)+SUM($B$77:I77)&gt;0,0,SUM($B$70:J70)-SUM($B$77:I77))</f>
        <v>-576533.88873067079</v>
      </c>
      <c r="K77" s="162">
        <f>IF(SUM($B$70:K70)+SUM($B$77:J77)&gt;0,0,SUM($B$70:K70)-SUM($B$77:J77))</f>
        <v>-633473.34521489078</v>
      </c>
      <c r="L77" s="162">
        <f>IF(SUM($B$70:L70)+SUM($B$77:K77)&gt;0,0,SUM($B$70:L70)-SUM($B$77:K77))</f>
        <v>-696120.92002120987</v>
      </c>
      <c r="M77" s="162">
        <f>IF(SUM($B$70:M70)+SUM($B$77:L77)&gt;0,0,SUM($B$70:M70)-SUM($B$77:L77))</f>
        <v>-765056.359349465</v>
      </c>
      <c r="N77" s="162">
        <f>IF(SUM($B$70:N70)+SUM($B$77:M77)&gt;0,0,SUM($B$70:N70)-SUM($B$77:M77))</f>
        <v>-840918.94777992461</v>
      </c>
      <c r="O77" s="162">
        <f>IF(SUM($B$70:O70)+SUM($B$77:N77)&gt;0,0,SUM($B$70:O70)-SUM($B$77:N77))</f>
        <v>-924413.67929958738</v>
      </c>
      <c r="P77" s="162">
        <f>IF(SUM($B$70:P70)+SUM($B$77:O77)&gt;0,0,SUM($B$70:P70)-SUM($B$77:O77))</f>
        <v>-1016318.0727683678</v>
      </c>
      <c r="Q77" s="162">
        <f>IF(SUM($B$70:Q70)+SUM($B$77:P77)&gt;0,0,SUM($B$70:Q70)-SUM($B$77:P77))</f>
        <v>-1117489.6995317731</v>
      </c>
      <c r="R77" s="162">
        <f>IF(SUM($B$70:R70)+SUM($B$77:Q77)&gt;0,0,SUM($B$70:R70)-SUM($B$77:Q77))</f>
        <v>-1228874.4980343077</v>
      </c>
      <c r="S77" s="162">
        <f>IF(SUM($B$70:S70)+SUM($B$77:R77)&gt;0,0,SUM($B$70:S70)-SUM($B$77:R77))</f>
        <v>-1351515.958192898</v>
      </c>
      <c r="T77" s="162">
        <f>IF(SUM($B$70:T70)+SUM($B$77:S77)&gt;0,0,SUM($B$70:T70)-SUM($B$77:S77))</f>
        <v>-1486565.2670325655</v>
      </c>
      <c r="U77" s="162">
        <f>IF(SUM($B$70:U70)+SUM($B$77:T77)&gt;0,0,SUM($B$70:U70)-SUM($B$77:T77))</f>
        <v>-1635292.5167565253</v>
      </c>
      <c r="V77" s="162">
        <f>IF(SUM($B$70:V70)+SUM($B$77:U77)&gt;0,0,SUM($B$70:V70)-SUM($B$77:U77))</f>
        <v>-1799099.0871183742</v>
      </c>
      <c r="W77" s="162">
        <f>IF(SUM($B$70:W70)+SUM($B$77:V77)&gt;0,0,SUM($B$70:W70)-SUM($B$77:V77))</f>
        <v>-1979531.3257940486</v>
      </c>
    </row>
    <row r="78" spans="1:23" ht="12" customHeight="1" x14ac:dyDescent="0.25">
      <c r="A78" s="124" t="s">
        <v>244</v>
      </c>
      <c r="B78" s="155">
        <f t="shared" ref="B78:W78" si="21">(B57*0.2-B58*0.2)</f>
        <v>0</v>
      </c>
      <c r="C78" s="155">
        <f t="shared" si="21"/>
        <v>373434.88424991659</v>
      </c>
      <c r="D78" s="155">
        <f t="shared" si="21"/>
        <v>384303.75730912504</v>
      </c>
      <c r="E78" s="155">
        <f t="shared" si="21"/>
        <v>405712.89921239816</v>
      </c>
      <c r="F78" s="155">
        <f t="shared" si="21"/>
        <v>428369.2114437343</v>
      </c>
      <c r="G78" s="155">
        <f t="shared" si="21"/>
        <v>452347.87955539889</v>
      </c>
      <c r="H78" s="155">
        <f t="shared" si="21"/>
        <v>477728.73423562618</v>
      </c>
      <c r="I78" s="155">
        <f t="shared" si="21"/>
        <v>524778.8299262845</v>
      </c>
      <c r="J78" s="155">
        <f t="shared" si="21"/>
        <v>576535.96373783867</v>
      </c>
      <c r="K78" s="155">
        <f t="shared" si="21"/>
        <v>633475.42022205854</v>
      </c>
      <c r="L78" s="155">
        <f t="shared" si="21"/>
        <v>696122.99502837809</v>
      </c>
      <c r="M78" s="155">
        <f t="shared" si="21"/>
        <v>765058.43435663288</v>
      </c>
      <c r="N78" s="155">
        <f t="shared" si="21"/>
        <v>840921.02278709237</v>
      </c>
      <c r="O78" s="155">
        <f t="shared" si="21"/>
        <v>924415.75430675526</v>
      </c>
      <c r="P78" s="155">
        <f t="shared" si="21"/>
        <v>1016320.1477755359</v>
      </c>
      <c r="Q78" s="155">
        <f t="shared" si="21"/>
        <v>1117491.7745389408</v>
      </c>
      <c r="R78" s="155">
        <f t="shared" si="21"/>
        <v>1228876.5730414758</v>
      </c>
      <c r="S78" s="155">
        <f t="shared" si="21"/>
        <v>1351518.0332000665</v>
      </c>
      <c r="T78" s="155">
        <f t="shared" si="21"/>
        <v>1486567.342039733</v>
      </c>
      <c r="U78" s="155">
        <f t="shared" si="21"/>
        <v>1635294.5917636941</v>
      </c>
      <c r="V78" s="155">
        <f t="shared" si="21"/>
        <v>1799101.1621255409</v>
      </c>
      <c r="W78" s="155">
        <f t="shared" si="21"/>
        <v>1979533.4008012174</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-23525.835310549432</v>
      </c>
      <c r="J79" s="162">
        <f t="shared" si="22"/>
        <v>-25878.544080698211</v>
      </c>
      <c r="K79" s="162">
        <f t="shared" si="22"/>
        <v>-28469.705417031051</v>
      </c>
      <c r="L79" s="162">
        <f t="shared" si="22"/>
        <v>-31323.764578080969</v>
      </c>
      <c r="M79" s="162">
        <f t="shared" si="22"/>
        <v>-34467.696839048527</v>
      </c>
      <c r="N79" s="162">
        <f t="shared" si="22"/>
        <v>-37931.271390150905</v>
      </c>
      <c r="O79" s="162">
        <f t="shared" si="22"/>
        <v>-41747.342934752633</v>
      </c>
      <c r="P79" s="162">
        <f t="shared" si="22"/>
        <v>-45952.173909311467</v>
      </c>
      <c r="Q79" s="162">
        <f t="shared" si="22"/>
        <v>-50585.7905566236</v>
      </c>
      <c r="R79" s="162">
        <f t="shared" si="22"/>
        <v>-55692.376426188654</v>
      </c>
      <c r="S79" s="162">
        <f t="shared" si="22"/>
        <v>-61320.707254216453</v>
      </c>
      <c r="T79" s="162">
        <f t="shared" si="22"/>
        <v>-67524.63159475429</v>
      </c>
      <c r="U79" s="162">
        <f t="shared" si="22"/>
        <v>-74363.60203690175</v>
      </c>
      <c r="V79" s="162">
        <f t="shared" si="22"/>
        <v>-81903.262355844679</v>
      </c>
      <c r="W79" s="162">
        <f t="shared" si="22"/>
        <v>-90216.096512759294</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1612147.025897956</v>
      </c>
      <c r="F82" s="159">
        <f t="shared" si="24"/>
        <v>1702148.6896592688</v>
      </c>
      <c r="G82" s="159">
        <f t="shared" si="24"/>
        <v>1797402.1841657632</v>
      </c>
      <c r="H82" s="159">
        <f t="shared" si="24"/>
        <v>1898224.5096023909</v>
      </c>
      <c r="I82" s="159">
        <f t="shared" si="24"/>
        <v>2075591.5594017566</v>
      </c>
      <c r="J82" s="159">
        <f t="shared" si="24"/>
        <v>2280267.3858778239</v>
      </c>
      <c r="K82" s="159">
        <f t="shared" si="24"/>
        <v>2505434.0504783704</v>
      </c>
      <c r="L82" s="159">
        <f t="shared" si="24"/>
        <v>2753170.2905425997</v>
      </c>
      <c r="M82" s="159">
        <f t="shared" si="24"/>
        <v>3025768.1155946506</v>
      </c>
      <c r="N82" s="159">
        <f t="shared" si="24"/>
        <v>3325754.8947653859</v>
      </c>
      <c r="O82" s="159">
        <f t="shared" si="24"/>
        <v>3655917.7492994359</v>
      </c>
      <c r="P82" s="159">
        <f t="shared" si="24"/>
        <v>4019330.4921999997</v>
      </c>
      <c r="Q82" s="159">
        <f t="shared" si="24"/>
        <v>4419383.382606307</v>
      </c>
      <c r="R82" s="159">
        <f t="shared" si="24"/>
        <v>4859815.9907468827</v>
      </c>
      <c r="S82" s="159">
        <f t="shared" si="24"/>
        <v>5344753.5005532177</v>
      </c>
      <c r="T82" s="159">
        <f t="shared" si="24"/>
        <v>5878746.8115713429</v>
      </c>
      <c r="U82" s="159">
        <f t="shared" si="24"/>
        <v>6466816.8400250422</v>
      </c>
      <c r="V82" s="159">
        <f t="shared" si="24"/>
        <v>7114503.4611534858</v>
      </c>
      <c r="W82" s="159">
        <f t="shared" si="24"/>
        <v>7827919.5816992782</v>
      </c>
    </row>
    <row r="83" spans="1:23" ht="12" customHeight="1" x14ac:dyDescent="0.25">
      <c r="A83" s="147" t="s">
        <v>249</v>
      </c>
      <c r="B83" s="159">
        <f>SUM($B$82:B82)</f>
        <v>0</v>
      </c>
      <c r="C83" s="159">
        <f>SUM(B82:C82)</f>
        <v>977375.2548747079</v>
      </c>
      <c r="D83" s="159">
        <f>SUM(B82:D82)</f>
        <v>2509155.8475816036</v>
      </c>
      <c r="E83" s="159">
        <f>SUM($B$82:E82)</f>
        <v>4121302.8734795596</v>
      </c>
      <c r="F83" s="159">
        <f>SUM($B$82:F82)</f>
        <v>5823451.5631388286</v>
      </c>
      <c r="G83" s="159">
        <f>SUM($B$82:G82)</f>
        <v>7620853.7473045923</v>
      </c>
      <c r="H83" s="159">
        <f>SUM($B$82:H82)</f>
        <v>9519078.2569069825</v>
      </c>
      <c r="I83" s="159">
        <f>SUM($B$82:I82)</f>
        <v>11594669.816308739</v>
      </c>
      <c r="J83" s="159">
        <f>SUM($B$82:J82)</f>
        <v>13874937.202186562</v>
      </c>
      <c r="K83" s="159">
        <f>SUM($B$82:K82)</f>
        <v>16380371.252664933</v>
      </c>
      <c r="L83" s="159">
        <f>SUM($B$82:L82)</f>
        <v>19133541.543207534</v>
      </c>
      <c r="M83" s="159">
        <f>SUM($B$82:M82)</f>
        <v>22159309.658802185</v>
      </c>
      <c r="N83" s="159">
        <f>SUM($B$82:N82)</f>
        <v>25485064.55356757</v>
      </c>
      <c r="O83" s="159">
        <f>SUM($B$82:O82)</f>
        <v>29140982.302867007</v>
      </c>
      <c r="P83" s="159">
        <f>SUM($B$82:P82)</f>
        <v>33160312.795067005</v>
      </c>
      <c r="Q83" s="159">
        <f>SUM($B$82:Q82)</f>
        <v>37579696.17767331</v>
      </c>
      <c r="R83" s="159">
        <f>SUM($B$82:R82)</f>
        <v>42439512.168420196</v>
      </c>
      <c r="S83" s="159">
        <f>SUM($B$82:S82)</f>
        <v>47784265.668973416</v>
      </c>
      <c r="T83" s="159">
        <f>SUM($B$82:T82)</f>
        <v>53663012.480544761</v>
      </c>
      <c r="U83" s="159">
        <f>SUM($B$82:U82)</f>
        <v>60129829.320569806</v>
      </c>
      <c r="V83" s="159">
        <f>SUM($B$82:V82)</f>
        <v>67244332.781723291</v>
      </c>
      <c r="W83" s="159">
        <f>SUM($B$82:W82)</f>
        <v>75072252.363422573</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0.88495575221238942</v>
      </c>
      <c r="J84" s="168">
        <f t="shared" si="25"/>
        <v>0.78314668337379612</v>
      </c>
      <c r="K84" s="168">
        <f t="shared" si="25"/>
        <v>0.69305016227769578</v>
      </c>
      <c r="L84" s="168">
        <f t="shared" si="25"/>
        <v>0.61331872767937679</v>
      </c>
      <c r="M84" s="168">
        <f t="shared" si="25"/>
        <v>0.54275993599944861</v>
      </c>
      <c r="N84" s="168">
        <f t="shared" si="25"/>
        <v>0.48031852743314046</v>
      </c>
      <c r="O84" s="168">
        <f t="shared" si="25"/>
        <v>0.425060643746142</v>
      </c>
      <c r="P84" s="168">
        <f t="shared" si="25"/>
        <v>0.37615986172224958</v>
      </c>
      <c r="Q84" s="168">
        <f t="shared" si="25"/>
        <v>0.33288483338252178</v>
      </c>
      <c r="R84" s="168">
        <f t="shared" si="25"/>
        <v>0.2945883481261255</v>
      </c>
      <c r="S84" s="168">
        <f t="shared" si="25"/>
        <v>0.26069765320896066</v>
      </c>
      <c r="T84" s="168">
        <f t="shared" si="25"/>
        <v>0.23070588779554044</v>
      </c>
      <c r="U84" s="168">
        <f t="shared" si="25"/>
        <v>0.20416450247392959</v>
      </c>
      <c r="V84" s="168">
        <f t="shared" si="25"/>
        <v>0.18067655086188467</v>
      </c>
      <c r="W84" s="168">
        <f t="shared" si="25"/>
        <v>0.15989075297511918</v>
      </c>
    </row>
    <row r="85" spans="1:23" ht="27.75" customHeight="1" x14ac:dyDescent="0.25">
      <c r="A85" s="163" t="s">
        <v>251</v>
      </c>
      <c r="B85" s="159">
        <f>B83*B84</f>
        <v>0</v>
      </c>
      <c r="C85" s="159">
        <f t="shared" ref="C85:W85" si="26">C82*C84</f>
        <v>977375.2548747079</v>
      </c>
      <c r="D85" s="159">
        <f t="shared" si="26"/>
        <v>1531780.5927068957</v>
      </c>
      <c r="E85" s="159">
        <f t="shared" si="26"/>
        <v>1612147.025897956</v>
      </c>
      <c r="F85" s="159">
        <f t="shared" si="26"/>
        <v>1702148.6896592688</v>
      </c>
      <c r="G85" s="159">
        <f t="shared" si="26"/>
        <v>1797402.1841657632</v>
      </c>
      <c r="H85" s="159">
        <f t="shared" si="26"/>
        <v>1898224.5096023909</v>
      </c>
      <c r="I85" s="159">
        <f t="shared" si="26"/>
        <v>1836806.6897360678</v>
      </c>
      <c r="J85" s="159">
        <f t="shared" si="26"/>
        <v>1785783.8404556538</v>
      </c>
      <c r="K85" s="159">
        <f t="shared" si="26"/>
        <v>1736391.4752600992</v>
      </c>
      <c r="L85" s="159">
        <f t="shared" si="26"/>
        <v>1688570.8996802473</v>
      </c>
      <c r="M85" s="159">
        <f t="shared" si="26"/>
        <v>1642265.7087693247</v>
      </c>
      <c r="N85" s="159">
        <f t="shared" si="26"/>
        <v>1597421.6936572692</v>
      </c>
      <c r="O85" s="159">
        <f t="shared" si="26"/>
        <v>1553986.7520001647</v>
      </c>
      <c r="P85" s="159">
        <f t="shared" si="26"/>
        <v>1511910.8021619732</v>
      </c>
      <c r="Q85" s="159">
        <f t="shared" si="26"/>
        <v>1471145.7009723859</v>
      </c>
      <c r="R85" s="159">
        <f t="shared" si="26"/>
        <v>1431645.1649110541</v>
      </c>
      <c r="S85" s="159">
        <f t="shared" si="26"/>
        <v>1393364.6945746012</v>
      </c>
      <c r="T85" s="159">
        <f t="shared" si="26"/>
        <v>1356261.5022887692</v>
      </c>
      <c r="U85" s="159">
        <f t="shared" si="26"/>
        <v>1320294.4427337423</v>
      </c>
      <c r="V85" s="159">
        <f t="shared" si="26"/>
        <v>1285423.9464561522</v>
      </c>
      <c r="W85" s="159">
        <f t="shared" si="26"/>
        <v>1251611.9561465776</v>
      </c>
    </row>
    <row r="86" spans="1:23" ht="21.75" customHeight="1" x14ac:dyDescent="0.25">
      <c r="A86" s="163" t="s">
        <v>252</v>
      </c>
      <c r="B86" s="159">
        <f>SUM(B85)</f>
        <v>0</v>
      </c>
      <c r="C86" s="159">
        <f t="shared" ref="C86:W86" si="27">C85+B86</f>
        <v>977375.2548747079</v>
      </c>
      <c r="D86" s="159">
        <f t="shared" si="27"/>
        <v>2509155.8475816036</v>
      </c>
      <c r="E86" s="159">
        <f t="shared" si="27"/>
        <v>4121302.8734795596</v>
      </c>
      <c r="F86" s="159">
        <f t="shared" si="27"/>
        <v>5823451.5631388286</v>
      </c>
      <c r="G86" s="159">
        <f t="shared" si="27"/>
        <v>7620853.7473045923</v>
      </c>
      <c r="H86" s="159">
        <f t="shared" si="27"/>
        <v>9519078.2569069825</v>
      </c>
      <c r="I86" s="159">
        <f t="shared" si="27"/>
        <v>11355884.946643051</v>
      </c>
      <c r="J86" s="159">
        <f t="shared" si="27"/>
        <v>13141668.787098704</v>
      </c>
      <c r="K86" s="159">
        <f t="shared" si="27"/>
        <v>14878060.262358803</v>
      </c>
      <c r="L86" s="159">
        <f t="shared" si="27"/>
        <v>16566631.162039051</v>
      </c>
      <c r="M86" s="159">
        <f t="shared" si="27"/>
        <v>18208896.870808374</v>
      </c>
      <c r="N86" s="159">
        <f t="shared" si="27"/>
        <v>19806318.564465642</v>
      </c>
      <c r="O86" s="159">
        <f t="shared" si="27"/>
        <v>21360305.316465806</v>
      </c>
      <c r="P86" s="159">
        <f t="shared" si="27"/>
        <v>22872216.118627779</v>
      </c>
      <c r="Q86" s="159">
        <f t="shared" si="27"/>
        <v>24343361.819600165</v>
      </c>
      <c r="R86" s="159">
        <f t="shared" si="27"/>
        <v>25775006.984511219</v>
      </c>
      <c r="S86" s="159">
        <f t="shared" si="27"/>
        <v>27168371.679085821</v>
      </c>
      <c r="T86" s="159">
        <f t="shared" si="27"/>
        <v>28524633.181374591</v>
      </c>
      <c r="U86" s="159">
        <f t="shared" si="27"/>
        <v>29844927.624108333</v>
      </c>
      <c r="V86" s="159">
        <f t="shared" si="27"/>
        <v>31130351.570564486</v>
      </c>
      <c r="W86" s="159">
        <f t="shared" si="27"/>
        <v>32381963.526711065</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2029</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0</v>
      </c>
      <c r="E100" s="181">
        <v>0</v>
      </c>
      <c r="F100" s="181">
        <v>0</v>
      </c>
      <c r="G100" s="181">
        <v>0</v>
      </c>
      <c r="H100" s="181">
        <v>363.12625439673309</v>
      </c>
      <c r="I100" s="181">
        <v>352.75121855682642</v>
      </c>
      <c r="J100" s="181">
        <v>342.37618271691974</v>
      </c>
      <c r="K100" s="181">
        <v>332.00114687701307</v>
      </c>
      <c r="L100" s="181">
        <v>321.6261110371064</v>
      </c>
      <c r="M100" s="181">
        <v>311.25107519719973</v>
      </c>
      <c r="N100" s="181">
        <v>300.87603935729305</v>
      </c>
      <c r="O100" s="181">
        <v>290.50100351738638</v>
      </c>
      <c r="P100" s="181">
        <v>280.12596767747971</v>
      </c>
      <c r="Q100" s="181">
        <v>269.75093183757303</v>
      </c>
      <c r="R100" s="181">
        <v>259.37589599766636</v>
      </c>
      <c r="S100" s="181">
        <v>249.00086015775969</v>
      </c>
      <c r="T100" s="181">
        <v>238.62582431785302</v>
      </c>
      <c r="U100" s="181">
        <v>228.25078847794634</v>
      </c>
      <c r="V100" s="181">
        <v>217.87575263803967</v>
      </c>
      <c r="W100" s="181">
        <v>207.500716798133</v>
      </c>
    </row>
    <row r="101" spans="1:23" ht="60" x14ac:dyDescent="0.25">
      <c r="A101" s="185" t="s">
        <v>261</v>
      </c>
      <c r="B101" s="54" t="s">
        <v>262</v>
      </c>
      <c r="C101" s="186">
        <v>0</v>
      </c>
      <c r="D101" s="186">
        <v>0</v>
      </c>
      <c r="E101" s="186">
        <v>0</v>
      </c>
      <c r="F101" s="186">
        <v>0</v>
      </c>
      <c r="G101" s="186">
        <v>0</v>
      </c>
      <c r="H101" s="186">
        <v>0</v>
      </c>
      <c r="I101" s="186">
        <v>1468273.3717141231</v>
      </c>
      <c r="J101" s="186">
        <v>873060.90306326165</v>
      </c>
      <c r="K101" s="186">
        <v>683803.60855561867</v>
      </c>
      <c r="L101" s="186">
        <v>596722.83030712558</v>
      </c>
      <c r="M101" s="186">
        <v>551118.71569972893</v>
      </c>
      <c r="N101" s="186">
        <v>526809.32850908977</v>
      </c>
      <c r="O101" s="186">
        <v>515193.80391972658</v>
      </c>
      <c r="P101" s="186">
        <v>512018.54784763505</v>
      </c>
      <c r="Q101" s="186">
        <v>514966.37313145166</v>
      </c>
      <c r="R101" s="186">
        <v>522692.55471179541</v>
      </c>
      <c r="S101" s="186">
        <v>534387.07527540217</v>
      </c>
      <c r="T101" s="186">
        <v>549556.15553103224</v>
      </c>
      <c r="U101" s="186">
        <v>567905.0321627215</v>
      </c>
      <c r="V101" s="186">
        <v>589271.40004504332</v>
      </c>
      <c r="W101" s="186">
        <v>613585.91710077098</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75DB3-8991-4630-A02E-446D6ABB9512}">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O_Ч6_7</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Приоретение прицепа Универсал 111934 Евро (под снегоход), 3шт.</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47313</v>
      </c>
      <c r="F35" s="199">
        <v>47313</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47343</v>
      </c>
      <c r="F37" s="199">
        <v>47343</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547</v>
      </c>
      <c r="F53" s="199" t="s">
        <v>547</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2024-04-28T21:21:41Z</dcterms:created>
  <dcterms:modified xsi:type="dcterms:W3CDTF">2024-04-28T21:21:41Z</dcterms:modified>
</cp:coreProperties>
</file>