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2" i="8"/>
  <c r="B63" i="8"/>
  <c r="C47" i="8"/>
  <c r="C59" i="8"/>
  <c r="C60" i="8"/>
  <c r="C61" i="8"/>
  <c r="C62" i="8"/>
  <c r="C63" i="8"/>
  <c r="D47" i="8"/>
  <c r="D63" i="8"/>
  <c r="E63" i="8"/>
  <c r="F63" i="8"/>
  <c r="G63" i="8"/>
  <c r="H63" i="8"/>
  <c r="I63" i="8"/>
  <c r="J63" i="8"/>
  <c r="K63" i="8"/>
  <c r="L63" i="8"/>
  <c r="M63" i="8"/>
  <c r="N63" i="8"/>
  <c r="O63" i="8"/>
  <c r="P63" i="8"/>
  <c r="Q63" i="8"/>
  <c r="R63" i="8"/>
  <c r="B48" i="8"/>
  <c r="B57" i="8"/>
  <c r="B65" i="8"/>
  <c r="B75" i="8"/>
  <c r="B68" i="8"/>
  <c r="B76" i="8"/>
  <c r="B81" i="8"/>
  <c r="C48" i="8"/>
  <c r="C57" i="8"/>
  <c r="C65" i="8"/>
  <c r="C75" i="8"/>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c r="F81" i="8"/>
  <c r="G65" i="8"/>
  <c r="G75" i="8"/>
  <c r="G68" i="8"/>
  <c r="G76" i="8" s="1"/>
  <c r="G81" i="8"/>
  <c r="H65" i="8"/>
  <c r="H75" i="8"/>
  <c r="H68" i="8"/>
  <c r="H76" i="8"/>
  <c r="H81" i="8"/>
  <c r="I65" i="8"/>
  <c r="I75" i="8" s="1"/>
  <c r="I68" i="8"/>
  <c r="I76" i="8" s="1"/>
  <c r="I81" i="8"/>
  <c r="J65" i="8"/>
  <c r="J75" i="8" s="1"/>
  <c r="J68" i="8"/>
  <c r="J76" i="8"/>
  <c r="J81" i="8"/>
  <c r="K65" i="8"/>
  <c r="K68" i="8"/>
  <c r="K76" i="8" s="1"/>
  <c r="K81" i="8"/>
  <c r="L65" i="8"/>
  <c r="L75" i="8"/>
  <c r="L68" i="8"/>
  <c r="L76" i="8"/>
  <c r="L81" i="8"/>
  <c r="M65" i="8"/>
  <c r="M75" i="8" s="1"/>
  <c r="M68" i="8"/>
  <c r="M76" i="8"/>
  <c r="M81" i="8"/>
  <c r="N65" i="8"/>
  <c r="N75" i="8" s="1"/>
  <c r="N68" i="8"/>
  <c r="N76" i="8"/>
  <c r="N81" i="8"/>
  <c r="O65" i="8"/>
  <c r="O75" i="8"/>
  <c r="O68" i="8"/>
  <c r="O76" i="8" s="1"/>
  <c r="O81" i="8"/>
  <c r="P65" i="8"/>
  <c r="P75" i="8"/>
  <c r="P68" i="8"/>
  <c r="P76" i="8"/>
  <c r="P81" i="8"/>
  <c r="Q65" i="8"/>
  <c r="Q75" i="8" s="1"/>
  <c r="Q68" i="8"/>
  <c r="Q76" i="8" s="1"/>
  <c r="Q81" i="8"/>
  <c r="R65" i="8"/>
  <c r="R75" i="8" s="1"/>
  <c r="R68" i="8"/>
  <c r="R76" i="8" s="1"/>
  <c r="R81" i="8"/>
  <c r="S63" i="8"/>
  <c r="S65" i="8"/>
  <c r="S68" i="8"/>
  <c r="S76" i="8" s="1"/>
  <c r="S81" i="8"/>
  <c r="T63" i="8"/>
  <c r="T65" i="8"/>
  <c r="T75" i="8" s="1"/>
  <c r="T68" i="8"/>
  <c r="T76" i="8"/>
  <c r="T81" i="8"/>
  <c r="U63" i="8"/>
  <c r="U65" i="8"/>
  <c r="U75" i="8"/>
  <c r="U68" i="8"/>
  <c r="U76" i="8" s="1"/>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79" i="8" l="1"/>
  <c r="C79" i="8"/>
  <c r="D59" i="8"/>
  <c r="D58" i="8" s="1"/>
  <c r="D60" i="8"/>
  <c r="D61" i="8"/>
  <c r="E47" i="8"/>
  <c r="D48" i="8"/>
  <c r="D57" i="8" s="1"/>
  <c r="D62" i="8"/>
  <c r="S75" i="8"/>
  <c r="C58" i="8"/>
  <c r="C78" i="8" s="1"/>
  <c r="K66" i="8"/>
  <c r="L66" i="8" s="1"/>
  <c r="M66" i="8" s="1"/>
  <c r="N66" i="8" s="1"/>
  <c r="O66" i="8" s="1"/>
  <c r="P66" i="8" s="1"/>
  <c r="Q66" i="8" s="1"/>
  <c r="R66" i="8" s="1"/>
  <c r="S66" i="8" s="1"/>
  <c r="T66" i="8" s="1"/>
  <c r="U66" i="8" s="1"/>
  <c r="V66" i="8" s="1"/>
  <c r="W66" i="8" s="1"/>
  <c r="C64" i="8"/>
  <c r="C67" i="8" s="1"/>
  <c r="K75" i="8"/>
  <c r="B60" i="8"/>
  <c r="D79" i="8" l="1"/>
  <c r="D64" i="8"/>
  <c r="D67" i="8" s="1"/>
  <c r="D78" i="8"/>
  <c r="B58" i="8"/>
  <c r="C74" i="8"/>
  <c r="C69" i="8"/>
  <c r="E60" i="8"/>
  <c r="E62" i="8"/>
  <c r="E48" i="8"/>
  <c r="E57" i="8" s="1"/>
  <c r="E59" i="8"/>
  <c r="F47" i="8"/>
  <c r="E61" i="8"/>
  <c r="E58" i="8" l="1"/>
  <c r="C70" i="8"/>
  <c r="C71" i="8"/>
  <c r="E64" i="8"/>
  <c r="E67" i="8" s="1"/>
  <c r="E79" i="8"/>
  <c r="E78" i="8"/>
  <c r="D74" i="8"/>
  <c r="D69" i="8"/>
  <c r="F61" i="8"/>
  <c r="G47" i="8"/>
  <c r="F60" i="8"/>
  <c r="F62" i="8"/>
  <c r="F59" i="8"/>
  <c r="F48" i="8"/>
  <c r="F57" i="8" s="1"/>
  <c r="B64" i="8"/>
  <c r="B67" i="8" s="1"/>
  <c r="B78" i="8"/>
  <c r="E74" i="8" l="1"/>
  <c r="E69" i="8"/>
  <c r="F64" i="8"/>
  <c r="F67" i="8" s="1"/>
  <c r="F79" i="8"/>
  <c r="G62" i="8"/>
  <c r="G48" i="8"/>
  <c r="G57" i="8" s="1"/>
  <c r="G59" i="8"/>
  <c r="G60" i="8"/>
  <c r="H47" i="8"/>
  <c r="G61" i="8"/>
  <c r="F58" i="8"/>
  <c r="B74" i="8"/>
  <c r="B69" i="8"/>
  <c r="D70" i="8"/>
  <c r="D71" i="8"/>
  <c r="H59" i="8" l="1"/>
  <c r="H62" i="8"/>
  <c r="H60" i="8"/>
  <c r="I47" i="8"/>
  <c r="H48" i="8"/>
  <c r="H57" i="8" s="1"/>
  <c r="H61" i="8"/>
  <c r="F74" i="8"/>
  <c r="F69" i="8"/>
  <c r="B70" i="8"/>
  <c r="B71" i="8"/>
  <c r="G79" i="8"/>
  <c r="G58" i="8"/>
  <c r="G64" i="8" s="1"/>
  <c r="G67" i="8" s="1"/>
  <c r="F78" i="8"/>
  <c r="E70" i="8"/>
  <c r="E71" i="8"/>
  <c r="G74" i="8" l="1"/>
  <c r="G69" i="8"/>
  <c r="I60" i="8"/>
  <c r="I59" i="8"/>
  <c r="I58" i="8" s="1"/>
  <c r="J47" i="8"/>
  <c r="I61" i="8"/>
  <c r="I62" i="8"/>
  <c r="I48" i="8"/>
  <c r="I57" i="8" s="1"/>
  <c r="G78" i="8"/>
  <c r="B77" i="8"/>
  <c r="B82" i="8" s="1"/>
  <c r="C77" i="8"/>
  <c r="C82" i="8" s="1"/>
  <c r="C85" i="8" s="1"/>
  <c r="D77" i="8"/>
  <c r="D82" i="8" s="1"/>
  <c r="D85" i="8" s="1"/>
  <c r="E77" i="8"/>
  <c r="E82" i="8" s="1"/>
  <c r="E85" i="8" s="1"/>
  <c r="F70" i="8"/>
  <c r="H79" i="8"/>
  <c r="H58" i="8"/>
  <c r="H64" i="8" s="1"/>
  <c r="H67" i="8" s="1"/>
  <c r="H74" i="8" l="1"/>
  <c r="H69" i="8"/>
  <c r="I64" i="8"/>
  <c r="I67" i="8" s="1"/>
  <c r="I79" i="8"/>
  <c r="I78" i="8"/>
  <c r="H78" i="8"/>
  <c r="F77" i="8"/>
  <c r="F82" i="8" s="1"/>
  <c r="F85" i="8" s="1"/>
  <c r="B83" i="8"/>
  <c r="C83" i="8"/>
  <c r="C88" i="8" s="1"/>
  <c r="D83" i="8"/>
  <c r="F83" i="8"/>
  <c r="D87" i="8"/>
  <c r="E83" i="8"/>
  <c r="E88" i="8" s="1"/>
  <c r="E87" i="8"/>
  <c r="B87" i="8"/>
  <c r="F87" i="8"/>
  <c r="C87" i="8"/>
  <c r="G70" i="8"/>
  <c r="G71" i="8"/>
  <c r="F71" i="8"/>
  <c r="J61" i="8"/>
  <c r="K47" i="8"/>
  <c r="J59" i="8"/>
  <c r="J60" i="8"/>
  <c r="J62" i="8"/>
  <c r="J48" i="8"/>
  <c r="J57" i="8" s="1"/>
  <c r="D88" i="8" l="1"/>
  <c r="G77" i="8"/>
  <c r="G82" i="8" s="1"/>
  <c r="J58" i="8"/>
  <c r="F88" i="8"/>
  <c r="H70" i="8"/>
  <c r="J64" i="8"/>
  <c r="J67" i="8" s="1"/>
  <c r="J79" i="8"/>
  <c r="J78" i="8"/>
  <c r="K62" i="8"/>
  <c r="K48" i="8"/>
  <c r="K57" i="8" s="1"/>
  <c r="K61" i="8"/>
  <c r="K59" i="8"/>
  <c r="K58" i="8" s="1"/>
  <c r="K60" i="8"/>
  <c r="L47" i="8"/>
  <c r="B88" i="8"/>
  <c r="B85" i="8"/>
  <c r="B86" i="8" s="1"/>
  <c r="I69" i="8"/>
  <c r="I74" i="8"/>
  <c r="G85" i="8" l="1"/>
  <c r="G87" i="8"/>
  <c r="C86" i="8"/>
  <c r="L59" i="8"/>
  <c r="L60" i="8"/>
  <c r="L61" i="8"/>
  <c r="M47" i="8"/>
  <c r="L62" i="8"/>
  <c r="L48" i="8"/>
  <c r="L57" i="8" s="1"/>
  <c r="K79" i="8"/>
  <c r="K78" i="8"/>
  <c r="K64" i="8"/>
  <c r="K67" i="8" s="1"/>
  <c r="J74" i="8"/>
  <c r="J69" i="8"/>
  <c r="G83" i="8"/>
  <c r="G88" i="8" s="1"/>
  <c r="I70" i="8"/>
  <c r="H71" i="8"/>
  <c r="H77" i="8"/>
  <c r="H82" i="8" s="1"/>
  <c r="H85" i="8" l="1"/>
  <c r="L79" i="8"/>
  <c r="K74" i="8"/>
  <c r="K69" i="8"/>
  <c r="L58" i="8"/>
  <c r="L78" i="8" s="1"/>
  <c r="H83" i="8"/>
  <c r="H88" i="8" s="1"/>
  <c r="H87" i="8"/>
  <c r="I87" i="8"/>
  <c r="I77" i="8"/>
  <c r="I82" i="8" s="1"/>
  <c r="I85" i="8" s="1"/>
  <c r="M60" i="8"/>
  <c r="M62" i="8"/>
  <c r="M48" i="8"/>
  <c r="M57" i="8" s="1"/>
  <c r="M59" i="8"/>
  <c r="N47" i="8"/>
  <c r="M61" i="8"/>
  <c r="C89" i="8"/>
  <c r="D86" i="8"/>
  <c r="I71" i="8"/>
  <c r="J71" i="8"/>
  <c r="J70" i="8"/>
  <c r="B89" i="8"/>
  <c r="J77" i="8"/>
  <c r="J82" i="8" s="1"/>
  <c r="J85" i="8" l="1"/>
  <c r="J83" i="8"/>
  <c r="D89" i="8"/>
  <c r="E86" i="8"/>
  <c r="M58" i="8"/>
  <c r="J87" i="8"/>
  <c r="K70" i="8"/>
  <c r="K71" i="8"/>
  <c r="L64" i="8"/>
  <c r="L67" i="8" s="1"/>
  <c r="N61" i="8"/>
  <c r="O47" i="8"/>
  <c r="N60" i="8"/>
  <c r="N62" i="8"/>
  <c r="N48" i="8"/>
  <c r="N57" i="8" s="1"/>
  <c r="N59" i="8"/>
  <c r="N58" i="8" s="1"/>
  <c r="M64" i="8"/>
  <c r="M67" i="8" s="1"/>
  <c r="M79" i="8"/>
  <c r="M78" i="8"/>
  <c r="I83" i="8"/>
  <c r="I88" i="8" s="1"/>
  <c r="K77" i="8"/>
  <c r="K82" i="8" s="1"/>
  <c r="K85" i="8" l="1"/>
  <c r="K83" i="8"/>
  <c r="K88" i="8" s="1"/>
  <c r="K87" i="8"/>
  <c r="O62" i="8"/>
  <c r="O48" i="8"/>
  <c r="O57" i="8" s="1"/>
  <c r="O59" i="8"/>
  <c r="O58" i="8" s="1"/>
  <c r="O60" i="8"/>
  <c r="P47" i="8"/>
  <c r="O61" i="8"/>
  <c r="N78" i="8"/>
  <c r="N79" i="8"/>
  <c r="N64" i="8"/>
  <c r="N67" i="8" s="1"/>
  <c r="J88" i="8"/>
  <c r="M74" i="8"/>
  <c r="M69" i="8"/>
  <c r="L74" i="8"/>
  <c r="L69" i="8"/>
  <c r="E89" i="8"/>
  <c r="F86" i="8"/>
  <c r="F89" i="8" l="1"/>
  <c r="G86" i="8"/>
  <c r="N74" i="8"/>
  <c r="N69" i="8"/>
  <c r="P59" i="8"/>
  <c r="P62" i="8"/>
  <c r="P60" i="8"/>
  <c r="Q47" i="8"/>
  <c r="P61" i="8"/>
  <c r="P48" i="8"/>
  <c r="P57" i="8" s="1"/>
  <c r="M70" i="8"/>
  <c r="M77" i="8" s="1"/>
  <c r="M82" i="8" s="1"/>
  <c r="L71" i="8"/>
  <c r="L70" i="8"/>
  <c r="L77" i="8" s="1"/>
  <c r="L82" i="8" s="1"/>
  <c r="O79" i="8"/>
  <c r="O64" i="8"/>
  <c r="O67" i="8" s="1"/>
  <c r="O78" i="8"/>
  <c r="M85" i="8" l="1"/>
  <c r="M83" i="8"/>
  <c r="M87" i="8"/>
  <c r="L85" i="8"/>
  <c r="L87" i="8"/>
  <c r="L83" i="8"/>
  <c r="L88" i="8" s="1"/>
  <c r="P79" i="8"/>
  <c r="O69" i="8"/>
  <c r="O74" i="8"/>
  <c r="M71" i="8"/>
  <c r="P58" i="8"/>
  <c r="P78" i="8" s="1"/>
  <c r="G89" i="8"/>
  <c r="H86" i="8"/>
  <c r="Q60" i="8"/>
  <c r="Q59" i="8"/>
  <c r="Q58" i="8" s="1"/>
  <c r="R47" i="8"/>
  <c r="Q61" i="8"/>
  <c r="Q62" i="8"/>
  <c r="Q48" i="8"/>
  <c r="Q57" i="8" s="1"/>
  <c r="N70" i="8"/>
  <c r="N77" i="8" s="1"/>
  <c r="N82" i="8" s="1"/>
  <c r="N71" i="8"/>
  <c r="N85" i="8" l="1"/>
  <c r="N83" i="8"/>
  <c r="N88" i="8" s="1"/>
  <c r="N87" i="8"/>
  <c r="P64" i="8"/>
  <c r="P67" i="8" s="1"/>
  <c r="H89" i="8"/>
  <c r="I86" i="8"/>
  <c r="O82" i="8"/>
  <c r="R61" i="8"/>
  <c r="S47" i="8"/>
  <c r="R59" i="8"/>
  <c r="R58" i="8" s="1"/>
  <c r="B26" i="8" s="1"/>
  <c r="R60" i="8"/>
  <c r="R62" i="8"/>
  <c r="R48" i="8"/>
  <c r="R57" i="8" s="1"/>
  <c r="O71" i="8"/>
  <c r="O70" i="8"/>
  <c r="O77" i="8" s="1"/>
  <c r="M88" i="8"/>
  <c r="Q64" i="8"/>
  <c r="Q67" i="8" s="1"/>
  <c r="Q79" i="8"/>
  <c r="Q78" i="8"/>
  <c r="Q69" i="8" l="1"/>
  <c r="Q74" i="8"/>
  <c r="B29" i="8"/>
  <c r="O85" i="8"/>
  <c r="O87" i="8"/>
  <c r="O83" i="8"/>
  <c r="O88" i="8" s="1"/>
  <c r="P74" i="8"/>
  <c r="P69" i="8"/>
  <c r="R79" i="8"/>
  <c r="R78" i="8"/>
  <c r="R64" i="8"/>
  <c r="R67" i="8" s="1"/>
  <c r="S60" i="8"/>
  <c r="T47" i="8"/>
  <c r="S48" i="8"/>
  <c r="S57" i="8" s="1"/>
  <c r="S59" i="8"/>
  <c r="S61" i="8"/>
  <c r="S62" i="8"/>
  <c r="I89" i="8"/>
  <c r="J86" i="8"/>
  <c r="B32" i="8"/>
  <c r="T60" i="8" l="1"/>
  <c r="U47" i="8"/>
  <c r="T59" i="8"/>
  <c r="T61" i="8"/>
  <c r="T62" i="8"/>
  <c r="T48" i="8"/>
  <c r="T57" i="8" s="1"/>
  <c r="P70" i="8"/>
  <c r="P77" i="8" s="1"/>
  <c r="P71" i="8"/>
  <c r="J89" i="8"/>
  <c r="K86" i="8"/>
  <c r="S58" i="8"/>
  <c r="R74" i="8"/>
  <c r="R69" i="8"/>
  <c r="P82" i="8"/>
  <c r="S64" i="8"/>
  <c r="S67" i="8" s="1"/>
  <c r="S78" i="8"/>
  <c r="S79" i="8"/>
  <c r="Q70" i="8"/>
  <c r="Q77" i="8" s="1"/>
  <c r="Q82" i="8" s="1"/>
  <c r="Q71" i="8"/>
  <c r="Q85" i="8" l="1"/>
  <c r="Q87" i="8"/>
  <c r="Q83" i="8"/>
  <c r="S74" i="8"/>
  <c r="S69" i="8"/>
  <c r="P85" i="8"/>
  <c r="P83" i="8"/>
  <c r="P88" i="8" s="1"/>
  <c r="P87" i="8"/>
  <c r="K89" i="8"/>
  <c r="L86" i="8"/>
  <c r="T58" i="8"/>
  <c r="T64" i="8" s="1"/>
  <c r="T67" i="8" s="1"/>
  <c r="R70" i="8"/>
  <c r="R77" i="8" s="1"/>
  <c r="R82" i="8" s="1"/>
  <c r="T79" i="8"/>
  <c r="T78" i="8"/>
  <c r="U60" i="8"/>
  <c r="V47" i="8"/>
  <c r="U61" i="8"/>
  <c r="U59" i="8"/>
  <c r="U58" i="8" s="1"/>
  <c r="U62" i="8"/>
  <c r="U48" i="8"/>
  <c r="U57" i="8" s="1"/>
  <c r="R85" i="8" l="1"/>
  <c r="R87" i="8"/>
  <c r="R83" i="8"/>
  <c r="R88" i="8" s="1"/>
  <c r="T74" i="8"/>
  <c r="T69" i="8"/>
  <c r="S82" i="8"/>
  <c r="Q88" i="8"/>
  <c r="U79" i="8"/>
  <c r="U78" i="8"/>
  <c r="U64" i="8"/>
  <c r="U67" i="8" s="1"/>
  <c r="V60" i="8"/>
  <c r="W47" i="8"/>
  <c r="V48" i="8"/>
  <c r="V57" i="8" s="1"/>
  <c r="V62" i="8"/>
  <c r="V59" i="8"/>
  <c r="V61" i="8"/>
  <c r="L89" i="8"/>
  <c r="M86" i="8"/>
  <c r="R71" i="8"/>
  <c r="S70" i="8"/>
  <c r="S77" i="8" s="1"/>
  <c r="S71" i="8"/>
  <c r="V79" i="8" l="1"/>
  <c r="V64" i="8"/>
  <c r="V67" i="8" s="1"/>
  <c r="T71" i="8"/>
  <c r="T70" i="8"/>
  <c r="T77" i="8" s="1"/>
  <c r="W60" i="8"/>
  <c r="W62" i="8"/>
  <c r="W48" i="8"/>
  <c r="W57" i="8" s="1"/>
  <c r="W59" i="8"/>
  <c r="W61" i="8"/>
  <c r="T82" i="8"/>
  <c r="V58" i="8"/>
  <c r="V78" i="8" s="1"/>
  <c r="M89" i="8"/>
  <c r="N86" i="8"/>
  <c r="U74" i="8"/>
  <c r="U69" i="8"/>
  <c r="S85" i="8"/>
  <c r="S83" i="8"/>
  <c r="S88" i="8" s="1"/>
  <c r="S87" i="8"/>
  <c r="T85" i="8" l="1"/>
  <c r="T83" i="8"/>
  <c r="T88" i="8" s="1"/>
  <c r="T87" i="8"/>
  <c r="N89" i="8"/>
  <c r="O86" i="8"/>
  <c r="V74" i="8"/>
  <c r="V69" i="8"/>
  <c r="W58" i="8"/>
  <c r="W78" i="8" s="1"/>
  <c r="U70" i="8"/>
  <c r="U77" i="8" s="1"/>
  <c r="U82" i="8" s="1"/>
  <c r="U71" i="8"/>
  <c r="W79" i="8"/>
  <c r="U85" i="8" l="1"/>
  <c r="U87" i="8"/>
  <c r="U83" i="8"/>
  <c r="U88" i="8" s="1"/>
  <c r="W64" i="8"/>
  <c r="W67" i="8" s="1"/>
  <c r="V70" i="8"/>
  <c r="V77" i="8" s="1"/>
  <c r="V82" i="8" s="1"/>
  <c r="O89" i="8"/>
  <c r="P86" i="8"/>
  <c r="V85" i="8" l="1"/>
  <c r="V87" i="8"/>
  <c r="V83" i="8"/>
  <c r="V88" i="8" s="1"/>
  <c r="W69" i="8"/>
  <c r="W74" i="8"/>
  <c r="V71" i="8"/>
  <c r="P89" i="8"/>
  <c r="Q86" i="8"/>
  <c r="Q89" i="8" l="1"/>
  <c r="R86" i="8"/>
  <c r="W70" i="8"/>
  <c r="W77" i="8" s="1"/>
  <c r="W82" i="8" s="1"/>
  <c r="W71" i="8"/>
  <c r="W85" i="8" l="1"/>
  <c r="W87" i="8"/>
  <c r="W83" i="8"/>
  <c r="W88" i="8" s="1"/>
  <c r="G26" i="8" s="1"/>
  <c r="R89" i="8"/>
  <c r="G28" i="8"/>
  <c r="S86" i="8"/>
  <c r="S89" i="8" l="1"/>
  <c r="T86" i="8"/>
  <c r="T89" i="8" l="1"/>
  <c r="U86" i="8"/>
  <c r="U89" i="8" l="1"/>
  <c r="V86" i="8"/>
  <c r="V89" i="8" l="1"/>
  <c r="W86" i="8"/>
  <c r="W89" i="8" s="1"/>
  <c r="G27" i="8" l="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<sst xmlns="http://schemas.openxmlformats.org/spreadsheetml/2006/main" count="1102" uniqueCount="557">
  <si>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</si>
  <si>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</si>
  <si>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</si>
  <si>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</si>
  <si>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</si>
  <si>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</si>
  <si>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</si>
  <si>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</si>
  <si>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</si>
  <si>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</si>
  <si>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</si>
  <si>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</si>
  <si>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</si>
  <si>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</si>
  <si>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</si>
  <si>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</si>
  <si>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</si>
  <si>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</si>
  <si>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</si>
  <si>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</si>
  <si>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</si>
  <si>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</si>
  <si>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</si>
  <si>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</si>
  <si>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</si>
  <si>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</si>
  <si>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</si>
  <si>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</si>
  <si>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</si>
  <si>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</si>
  <si>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</si>
  <si>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</si>
  <si>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</si>
  <si>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</si>
  <si>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</si>
  <si>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</si>
  <si>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</si>
  <si>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</si>
  <si>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</si>
  <si>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</si>
  <si>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</si>
  <si>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</si>
  <si>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</si>
  <si>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</si>
  <si>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</si>
  <si>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</si>
  <si>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</si>
  <si>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</si>
  <si>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</si>
  <si>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</si>
  <si>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</si>
  <si>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</si>
  <si>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</si>
  <si>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</si>
  <si>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</si>
  <si>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</si>
  <si>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</si>
  <si>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</si>
  <si>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</si>
  <si>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</si>
  <si>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</si>
  <si>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</si>
  <si>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</si>
  <si>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</si>
  <si>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</si>
  <si>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</si>
  <si>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</si>
  <si>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</si>
  <si>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</si>
  <si>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</si>
  <si>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</si>
  <si>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</si>
  <si>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</si>
  <si>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</si>
  <si>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</si>
  <si>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</si>
  <si>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</si>
  <si>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</si>
  <si>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</si>
  <si>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</si>
  <si>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</si>
  <si>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</si>
  <si>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</si>
  <si>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</si>
  <si>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</si>
  <si>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</si>
  <si>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</si>
  <si>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</si>
  <si>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</si>
  <si>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</si>
  <si>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</si>
  <si>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</si>
  <si>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</si>
  <si>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</si>
  <si>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</si>
  <si>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</si>
  <si>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</si>
  <si>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</si>
  <si>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</si>
  <si>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</si>
  <si>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</si>
  <si>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</si>
  <si>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</si>
  <si>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</si>
  <si>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</si>
  <si>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</si>
  <si>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</si>
  <si>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</si>
  <si>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</si>
  <si>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</si>
  <si>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</si>
  <si>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</si>
  <si>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</si>
  <si>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</si>
  <si>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</si>
  <si>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</si>
  <si>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</si>
  <si>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</si>
  <si>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</si>
  <si>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</si>
  <si>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</si>
  <si>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</si>
  <si>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</si>
  <si>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</si>
  <si>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</si>
  <si>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</si>
  <si>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</si>
  <si>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</si>
  <si>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</si>
  <si>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</si>
  <si>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</si>
  <si>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</si>
  <si>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</si>
  <si>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</si>
  <si>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</si>
  <si>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</si>
  <si>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</si>
  <si>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</si>
  <si>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</si>
  <si>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</si>
  <si>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</si>
  <si>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</si>
  <si>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</si>
  <si>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</si>
  <si>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</si>
  <si>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</si>
  <si>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</si>
  <si>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</si>
  <si>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</si>
  <si>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</si>
  <si>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</si>
  <si>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</si>
  <si>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</si>
  <si>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</si>
  <si>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</si>
  <si>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</si>
  <si>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</si>
  <si>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</si>
  <si>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</si>
  <si>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</si>
  <si>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</si>
  <si>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</si>
  <si>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</si>
  <si>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</si>
  <si>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</si>
  <si>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</si>
  <si>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</si>
  <si>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</si>
  <si>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</si>
  <si>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</si>
  <si>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</si>
  <si>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</si>
  <si>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</si>
  <si>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</si>
  <si>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</si>
  <si>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</si>
  <si>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</si>
  <si>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</si>
  <si>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</si>
  <si>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</si>
  <si>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</si>
  <si>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</si>
  <si>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</si>
  <si>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</si>
  <si>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</si>
  <si>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</si>
  <si>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</si>
  <si>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</si>
  <si>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</si>
  <si>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</si>
  <si>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</si>
  <si>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</si>
  <si>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</si>
  <si>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</si>
  <si>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</si>
  <si>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</si>
  <si>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</si>
  <si>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</si>
  <si>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</si>
  <si>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</si>
  <si>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</si>
  <si>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</si>
  <si>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</si>
  <si>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</si>
  <si>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</si>
  <si>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</si>
  <si>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</si>
  <si>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</si>
  <si>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</si>
  <si>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</si>
  <si>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</si>
  <si>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</si>
  <si>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</si>
  <si>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</si>
  <si>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</si>
  <si>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</si>
  <si>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</si>
  <si>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</si>
  <si>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</si>
  <si>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</si>
  <si>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</si>
  <si>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</si>
  <si>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</si>
  <si>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</si>
  <si>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</si>
  <si>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</si>
  <si>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</si>
  <si>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</si>
  <si>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</si>
  <si>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</si>
  <si>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</si>
  <si>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</si>
  <si>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</si>
  <si>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</si>
  <si>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</si>
  <si>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</si>
  <si>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</si>
  <si>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</si>
  <si>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</si>
  <si>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</si>
  <si>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</si>
  <si>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</si>
  <si>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</si>
  <si>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</si>
  <si>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</si>
  <si>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</si>
  <si>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</si>
  <si>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</si>
  <si>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</si>
  <si>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</si>
  <si>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</si>
  <si>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</si>
  <si>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</si>
  <si>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</si>
  <si>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</si>
  <si>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</si>
  <si>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</si>
  <si>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</si>
  <si>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</si>
  <si>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</si>
  <si>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</si>
  <si>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</si>
  <si>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</si>
  <si>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</si>
  <si>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</si>
  <si>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</si>
  <si>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</si>
  <si>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</si>
  <si>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</si>
  <si>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</si>
  <si>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</si>
  <si>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</si>
  <si>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</si>
  <si>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</si>
  <si>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</si>
  <si>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</si>
  <si>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</si>
  <si>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</si>
  <si>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</si>
  <si>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</si>
  <si>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</si>
  <si>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</si>
  <si>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</si>
  <si>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</si>
  <si>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</si>
  <si>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</si>
  <si>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</si>
  <si>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</si>
  <si>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</si>
  <si>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</si>
  <si>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</si>
  <si>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</si>
  <si>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</si>
  <si>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</si>
  <si>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</si>
  <si>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</si>
  <si>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</si>
  <si>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</si>
  <si>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</si>
  <si>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</si>
  <si>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</si>
  <si>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</si>
  <si>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</si>
  <si>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</si>
  <si>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</si>
  <si>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</si>
  <si>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</si>
  <si>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</si>
  <si>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</si>
  <si>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</si>
  <si>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</si>
  <si>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</si>
  <si>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</si>
  <si>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</si>
  <si>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</si>
  <si>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</si>
  <si>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</si>
  <si>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</si>
  <si>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</si>
  <si>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</si>
  <si>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</si>
  <si>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</si>
  <si>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</si>
  <si>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</si>
  <si>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</si>
  <si>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</si>
  <si>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</si>
  <si>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</si>
  <si>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</si>
  <si>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</si>
  <si>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</si>
  <si>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</si>
  <si>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</si>
  <si>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</si>
  <si>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</si>
  <si>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</si>
  <si>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</si>
  <si>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</si>
  <si>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</si>
  <si>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</si>
  <si>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</si>
  <si>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</si>
  <si>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</si>
  <si>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</si>
  <si>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</si>
  <si>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</si>
  <si>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</si>
  <si>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</si>
  <si>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</si>
  <si>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</si>
  <si>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</si>
  <si>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</si>
  <si>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</si>
  <si>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</si>
  <si>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</si>
  <si>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</si>
  <si>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</si>
  <si>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</si>
  <si>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</si>
  <si>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</si>
  <si>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</si>
  <si>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</si>
  <si>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</si>
  <si>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</si>
  <si>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</si>
  <si>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</si>
  <si>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</si>
  <si>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</si>
  <si>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</si>
  <si>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</si>
  <si>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</si>
  <si>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</si>
  <si>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</si>
  <si>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</si>
  <si>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</si>
  <si>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</si>
  <si>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</si>
  <si>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</si>
  <si>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</si>
  <si>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</si>
  <si>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</si>
  <si>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</si>
  <si>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</si>
  <si>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</si>
  <si>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</si>
  <si>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</si>
  <si>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</si>
  <si>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</si>
  <si>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</si>
  <si>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</si>
  <si>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</si>
  <si>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</si>
  <si>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</si>
  <si>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</si>
  <si>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</si>
  <si>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</si>
  <si>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</si>
  <si>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</si>
  <si>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</si>
  <si>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</si>
  <si>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</si>
  <si>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</si>
  <si>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</si>
  <si>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</si>
  <si>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</si>
  <si>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</si>
  <si>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</si>
  <si>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</si>
  <si>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</si>
  <si>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</si>
  <si>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</si>
  <si>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</si>
  <si>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</si>
  <si>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</si>
  <si>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</si>
  <si>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</si>
  <si>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</si>
  <si>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</si>
  <si>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</si>
  <si>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</si>
  <si>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</si>
  <si>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</si>
  <si>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</si>
  <si>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</si>
  <si>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</si>
  <si>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</si>
  <si>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</si>
  <si>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</si>
  <si>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</si>
  <si>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</si>
  <si>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</si>
  <si>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</si>
  <si>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</si>
  <si>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</si>
  <si>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</si>
  <si>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</si>
  <si>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</si>
  <si>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</si>
  <si>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</si>
  <si>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</si>
  <si>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</si>
  <si>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</si>
  <si>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</si>
  <si>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</si>
  <si>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</si>
  <si>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</si>
  <si>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</si>
  <si>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</si>
  <si>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</si>
  <si>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</si>
  <si>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</si>
  <si>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</si>
  <si>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</si>
  <si>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</si>
  <si>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</si>
  <si>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</si>
  <si>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</si>
  <si>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</si>
  <si>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</si>
  <si>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</si>
  <si>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</si>
  <si>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</si>
  <si>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</si>
  <si>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</si>
  <si>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</si>
  <si>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</si>
  <si>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</si>
  <si>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</si>
  <si>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</si>
  <si>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</si>
  <si>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</si>
  <si>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</si>
  <si>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</si>
  <si>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</si>
  <si>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</si>
  <si>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</si>
  <si>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</si>
  <si>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</si>
  <si>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</si>
  <si>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</si>
  <si>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</si>
  <si>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</si>
  <si>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</si>
  <si>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</si>
  <si>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</si>
  <si>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</si>
  <si>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</si>
  <si>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</si>
  <si>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</si>
  <si>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</si>
  <si>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</si>
  <si>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</si>
  <si>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</si>
  <si>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</si>
  <si>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</si>
  <si>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</si>
  <si>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</si>
  <si>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</si>
  <si>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</si>
  <si>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</si>
  <si>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</si>
  <si>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</si>
  <si>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</si>
  <si>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</si>
  <si>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</si>
  <si>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</si>
  <si>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</si>
  <si>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</si>
  <si>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</si>
  <si>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</si>
  <si>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</si>
  <si>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</si>
  <si>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</si>
  <si>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</si>
  <si>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</si>
  <si>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</si>
  <si>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</si>
  <si>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</si>
  <si>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</si>
  <si>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</si>
  <si>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</si>
  <si>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</si>
  <si>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ТП№56</t>
  </si>
  <si>
    <t>ТМ-160/10/0,4</t>
  </si>
  <si>
    <t>ТМГ-250/10/0,4</t>
  </si>
  <si>
    <t>Силовой Тр-р №1 10/0,4</t>
  </si>
  <si>
    <t>АТО_O_Ч2_2 № 3 01.02.2024 ПО "ЧЭС" ПКГУП "КЭС"</t>
  </si>
  <si>
    <t>Замена силового трансформатора</t>
  </si>
  <si>
    <t>не требутся</t>
  </si>
  <si>
    <t>ПКГУП "КЭС"</t>
  </si>
  <si>
    <t>Реконструкция</t>
  </si>
  <si>
    <t>закупка не проведена</t>
  </si>
  <si>
    <t>Реконструкция ТП№56 (замена силового трансформатора №1 ТМ-160 кВА на ТМГ-250 кВА), г. Чернушка, ул. Юбилейная</t>
  </si>
  <si>
    <t>Пермский край, Чернушинский городской округ</t>
  </si>
  <si>
    <t xml:space="preserve">МВ×А-0,25;т.у.-0;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</si>
  <si>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</si>
  <si>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</si>
  <si>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</si>
  <si>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</si>
  <si>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</si>
  <si>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</si>
  <si>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</si>
  <si>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</si>
  <si>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</si>
  <si>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</si>
  <si>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</si>
  <si>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</si>
  <si>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</si>
  <si>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</si>
  <si>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</si>
  <si>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</si>
  <si>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</si>
  <si>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</si>
  <si>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</si>
  <si>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1973 года выпуска  на трансформатор с пониженными потерями. Срок службы 51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Увеличение мощности трансформатора в связи с отсутствием технической возможности подключения трансформаторов на параллельную работу в следствии различия коэффициентов трансформации. ТП №56 является ответственным источником электроснабжения для социально-значимых потребителей, таких как ПАО "Ростелеком", Почта России.</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</si>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</sst>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2565625.6323119299</c:v>
                </c:pt>
                <c:pt idx="3">
                  <c:v>4304005.6868270431</c:v>
                </c:pt>
                <c:pt idx="4">
                  <c:v>6212598.5292409416</c:v>
                </c:pt>
                <c:pt idx="5">
                  <c:v>8308359.2490103692</c:v>
                </c:pt>
                <c:pt idx="6">
                  <c:v>10609955.568947526</c:v>
                </c:pt>
                <c:pt idx="7">
                  <c:v>13137942.916353257</c:v>
                </c:pt>
                <c:pt idx="8">
                  <c:v>15914957.570679493</c:v>
                </c:pt>
                <c:pt idx="9">
                  <c:v>18965929.769602988</c:v>
                </c:pt>
                <c:pt idx="10">
                  <c:v>22318318.852617566</c:v>
                </c:pt>
                <c:pt idx="11">
                  <c:v>26002372.739256926</c:v>
                </c:pt>
                <c:pt idx="12">
                  <c:v>30051414.280043267</c:v>
                </c:pt>
                <c:pt idx="13">
                  <c:v>34502157.2846504</c:v>
                </c:pt>
                <c:pt idx="14">
                  <c:v>39395055.326263927</c:v>
                </c:pt>
                <c:pt idx="15">
                  <c:v>44774686.746691078</c:v>
                </c:pt>
                <c:pt idx="16">
                  <c:v>50690179.646711335</c:v>
                </c:pt>
              </c:numCache>
            </c:numRef>
          </c:val>
          <c:smooth val="0"/>
          <c:extLst>
            <c:ext xmlns:c16="http://schemas.microsoft.com/office/drawing/2014/chart" uri="{C3380CC4-5D6E-409C-BE32-E72D297353CC}">
              <c16:uniqueId val="{00000000-4BA7-47A5-A10B-2BB2407035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1405531.3074665684</c:v>
                </c:pt>
                <c:pt idx="3">
                  <c:v>1361406.5741366693</c:v>
                </c:pt>
                <c:pt idx="4">
                  <c:v>1322750.5791570011</c:v>
                </c:pt>
                <c:pt idx="5">
                  <c:v>1285369.2981694001</c:v>
                </c:pt>
                <c:pt idx="6">
                  <c:v>1249214.2713056577</c:v>
                </c:pt>
                <c:pt idx="7">
                  <c:v>1214239.160075532</c:v>
                </c:pt>
                <c:pt idx="8">
                  <c:v>1180399.6366603794</c:v>
                </c:pt>
                <c:pt idx="9">
                  <c:v>1147653.280465489</c:v>
                </c:pt>
                <c:pt idx="10">
                  <c:v>1115959.4813326926</c:v>
                </c:pt>
                <c:pt idx="11">
                  <c:v>1085279.3488727214</c:v>
                </c:pt>
                <c:pt idx="12">
                  <c:v>1055575.6274285929</c:v>
                </c:pt>
                <c:pt idx="13">
                  <c:v>1026812.6162276807</c:v>
                </c:pt>
                <c:pt idx="14">
                  <c:v>998956.0943216905</c:v>
                </c:pt>
                <c:pt idx="15">
                  <c:v>971973.2499509987</c:v>
                </c:pt>
                <c:pt idx="16">
                  <c:v>945832.61400321033</c:v>
                </c:pt>
              </c:numCache>
            </c:numRef>
          </c:val>
          <c:smooth val="0"/>
          <c:extLst>
            <c:ext xmlns:c16="http://schemas.microsoft.com/office/drawing/2014/chart" uri="{C3380CC4-5D6E-409C-BE32-E72D297353CC}">
              <c16:uniqueId val="{00000001-4BA7-47A5-A10B-2BB2407035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2565625.6323119299</v>
          </cell>
          <cell r="E83">
            <v>4304005.6868270431</v>
          </cell>
          <cell r="F83">
            <v>6212598.5292409416</v>
          </cell>
          <cell r="G83">
            <v>8308359.2490103692</v>
          </cell>
          <cell r="H83">
            <v>10609955.568947526</v>
          </cell>
          <cell r="I83">
            <v>13137942.916353257</v>
          </cell>
          <cell r="J83">
            <v>15914957.570679493</v>
          </cell>
          <cell r="K83">
            <v>18965929.769602988</v>
          </cell>
          <cell r="L83">
            <v>22318318.852617566</v>
          </cell>
          <cell r="M83">
            <v>26002372.739256926</v>
          </cell>
          <cell r="N83">
            <v>30051414.280043267</v>
          </cell>
          <cell r="O83">
            <v>34502157.2846504</v>
          </cell>
          <cell r="P83">
            <v>39395055.326263927</v>
          </cell>
          <cell r="Q83">
            <v>44774686.746691078</v>
          </cell>
          <cell r="R83">
            <v>50690179.646711335</v>
          </cell>
        </row>
        <row r="85">
          <cell r="A85" t="str">
            <v>Дисконтированный денежный поток (PV)</v>
          </cell>
          <cell r="B85">
            <v>0</v>
          </cell>
          <cell r="C85">
            <v>977375.2548747079</v>
          </cell>
          <cell r="D85">
            <v>1405531.3074665684</v>
          </cell>
          <cell r="E85">
            <v>1361406.5741366693</v>
          </cell>
          <cell r="F85">
            <v>1322750.5791570011</v>
          </cell>
          <cell r="G85">
            <v>1285369.2981694001</v>
          </cell>
          <cell r="H85">
            <v>1249214.2713056577</v>
          </cell>
          <cell r="I85">
            <v>1214239.160075532</v>
          </cell>
          <cell r="J85">
            <v>1180399.6366603794</v>
          </cell>
          <cell r="K85">
            <v>1147653.280465489</v>
          </cell>
          <cell r="L85">
            <v>1115959.4813326926</v>
          </cell>
          <cell r="M85">
            <v>1085279.3488727214</v>
          </cell>
          <cell r="N85">
            <v>1055575.6274285929</v>
          </cell>
          <cell r="O85">
            <v>1026812.6162276807</v>
          </cell>
          <cell r="P85">
            <v>998956.0943216905</v>
          </cell>
          <cell r="Q85">
            <v>971973.2499509987</v>
          </cell>
          <cell r="R85">
            <v>945832.61400321033</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Реконструкция ТП№56 (замена силового трансформатора №1 ТМ-160 кВА на ТМГ-250 кВА), г. Чернушка, ул. Юбилейная</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0.6187418039999999</v>
      </c>
      <c r="E24" s="270">
        <v>0.6187418039999999</v>
      </c>
      <c r="F24" s="271">
        <v>0.6187418039999999</v>
      </c>
      <c r="G24" s="270">
        <v>0</v>
      </c>
      <c r="H24" s="270">
        <v>0</v>
      </c>
      <c r="I24" s="270">
        <v>0</v>
      </c>
      <c r="J24" s="270">
        <v>0.6187418039999999</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0.6187418039999999</v>
      </c>
      <c r="E27" s="33">
        <v>0.6187418039999999</v>
      </c>
      <c r="F27" s="277">
        <v>0.6187418039999999</v>
      </c>
      <c r="G27" s="33">
        <v>0</v>
      </c>
      <c r="H27" s="33">
        <v>0</v>
      </c>
      <c r="I27" s="33">
        <v>0</v>
      </c>
      <c r="J27" s="33">
        <v>0.6187418039999999</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0.51561816999999988</v>
      </c>
      <c r="E30" s="274">
        <v>0.51561816999999988</v>
      </c>
      <c r="F30" s="274">
        <v>0.51561816999999988</v>
      </c>
      <c r="G30" s="274">
        <v>0</v>
      </c>
      <c r="H30" s="274">
        <v>0</v>
      </c>
      <c r="I30" s="274">
        <v>0</v>
      </c>
      <c r="J30" s="274">
        <v>0.51561816999999988</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5.1561816999999989E-2</v>
      </c>
      <c r="E31" s="33">
        <v>5.1561816999999989E-2</v>
      </c>
      <c r="F31" s="33">
        <v>5.1561816999999989E-2</v>
      </c>
      <c r="G31" s="274">
        <v>0</v>
      </c>
      <c r="H31" s="33">
        <v>0</v>
      </c>
      <c r="I31" s="33">
        <v>0</v>
      </c>
      <c r="J31" s="274">
        <v>5.1561816999999989E-2</v>
      </c>
      <c r="K31" s="33">
        <v>4</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0.12890454249999997</v>
      </c>
      <c r="E32" s="33">
        <v>0.12890454249999997</v>
      </c>
      <c r="F32" s="33">
        <v>0.12890454249999997</v>
      </c>
      <c r="G32" s="274">
        <v>0</v>
      </c>
      <c r="H32" s="33">
        <v>0</v>
      </c>
      <c r="I32" s="33">
        <v>0</v>
      </c>
      <c r="J32" s="274">
        <v>0.12890454249999997</v>
      </c>
      <c r="K32" s="33">
        <v>4</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0.30937090199999989</v>
      </c>
      <c r="E33" s="33">
        <v>0.30937090199999989</v>
      </c>
      <c r="F33" s="33">
        <v>0.30937090199999989</v>
      </c>
      <c r="G33" s="274">
        <v>0</v>
      </c>
      <c r="H33" s="33">
        <v>0</v>
      </c>
      <c r="I33" s="33">
        <v>0</v>
      </c>
      <c r="J33" s="274">
        <v>0.30937090199999989</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2.5780908499999994E-2</v>
      </c>
      <c r="E34" s="33">
        <v>2.5780908499999994E-2</v>
      </c>
      <c r="F34" s="33">
        <v>2.5780908499999994E-2</v>
      </c>
      <c r="G34" s="274">
        <v>0</v>
      </c>
      <c r="H34" s="33">
        <v>0</v>
      </c>
      <c r="I34" s="33">
        <v>0</v>
      </c>
      <c r="J34" s="274">
        <v>2.5780908499999994E-2</v>
      </c>
      <c r="K34" s="33">
        <v>4</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0.25</v>
      </c>
      <c r="E36" s="33">
        <v>0.25</v>
      </c>
      <c r="F36" s="33">
        <v>0.25</v>
      </c>
      <c r="G36" s="33">
        <v>0</v>
      </c>
      <c r="H36" s="33">
        <v>0</v>
      </c>
      <c r="I36" s="33">
        <v>0</v>
      </c>
      <c r="J36" s="33">
        <v>0.25</v>
      </c>
      <c r="K36" s="33">
        <v>4</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0.25</v>
      </c>
      <c r="E46" s="274">
        <v>0.25</v>
      </c>
      <c r="F46" s="274">
        <v>0.25</v>
      </c>
      <c r="G46" s="274">
        <v>0</v>
      </c>
      <c r="H46" s="274">
        <v>0</v>
      </c>
      <c r="I46" s="274">
        <v>0</v>
      </c>
      <c r="J46" s="274">
        <v>0.25</v>
      </c>
      <c r="K46" s="274">
        <v>4</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0.51561816999999988</v>
      </c>
      <c r="E55" s="274">
        <v>0.51561816999999988</v>
      </c>
      <c r="F55" s="274">
        <v>0.51561816999999988</v>
      </c>
      <c r="G55" s="274">
        <v>0</v>
      </c>
      <c r="H55" s="274">
        <v>0</v>
      </c>
      <c r="I55" s="274">
        <v>0</v>
      </c>
      <c r="J55" s="274">
        <v>0.51561816999999988</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0.51561816999999988</v>
      </c>
      <c r="E56" s="33">
        <v>0.51561816999999988</v>
      </c>
      <c r="F56" s="33">
        <v>0.51561816999999988</v>
      </c>
      <c r="G56" s="33">
        <v>0</v>
      </c>
      <c r="H56" s="33">
        <v>0</v>
      </c>
      <c r="I56" s="33">
        <v>0</v>
      </c>
      <c r="J56" s="33">
        <v>0.51561816999999988</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0.25</v>
      </c>
      <c r="E57" s="33">
        <v>0.25</v>
      </c>
      <c r="F57" s="33">
        <v>0.25</v>
      </c>
      <c r="G57" s="33">
        <v>0</v>
      </c>
      <c r="H57" s="33">
        <v>0</v>
      </c>
      <c r="I57" s="33">
        <v>0</v>
      </c>
      <c r="J57" s="33">
        <v>0.25</v>
      </c>
      <c r="K57" s="33">
        <v>4</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0.51561816999999988</v>
      </c>
      <c r="E64" s="295">
        <v>0.51561816999999988</v>
      </c>
      <c r="F64" s="295">
        <v>0.51561816999999988</v>
      </c>
      <c r="G64" s="295">
        <v>0</v>
      </c>
      <c r="H64" s="295">
        <v>0</v>
      </c>
      <c r="I64" s="295">
        <v>0</v>
      </c>
      <c r="J64" s="295">
        <v>0.51561816999999988</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O_Ч2_2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Реконструкция ТП№56 (замена силового трансформатора №1 ТМ-160 кВА на ТМГ-250 кВА), г. Чернушка, ул. Юбилейная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529</v>
      </c>
      <c r="C26" s="226" t="s">
        <v>530</v>
      </c>
      <c r="D26" s="226">
        <v>2024</v>
      </c>
      <c r="E26" s="226" t="s">
        <v>84</v>
      </c>
      <c r="F26" s="226" t="s">
        <v>84</v>
      </c>
      <c r="G26" s="226">
        <v>0.25</v>
      </c>
      <c r="H26" s="226" t="s">
        <v>84</v>
      </c>
      <c r="I26" s="226">
        <v>0</v>
      </c>
      <c r="J26" s="226" t="s">
        <v>84</v>
      </c>
      <c r="K26" s="226" t="s">
        <v>84</v>
      </c>
      <c r="L26" s="226">
        <v>0</v>
      </c>
      <c r="M26" s="226" t="s">
        <v>84</v>
      </c>
      <c r="N26" s="226">
        <v>0</v>
      </c>
      <c r="O26" s="226" t="s">
        <v>531</v>
      </c>
      <c r="P26" s="226" t="s">
        <v>531</v>
      </c>
      <c r="Q26" s="226" t="s">
        <v>531</v>
      </c>
      <c r="R26" s="226" t="s">
        <v>531</v>
      </c>
      <c r="S26" s="226" t="s">
        <v>531</v>
      </c>
      <c r="T26" s="226" t="s">
        <v>531</v>
      </c>
      <c r="U26" s="226" t="s">
        <v>531</v>
      </c>
      <c r="V26" s="226" t="s">
        <v>531</v>
      </c>
      <c r="W26" s="226" t="s">
        <v>531</v>
      </c>
      <c r="X26" s="226" t="s">
        <v>531</v>
      </c>
      <c r="Y26" s="226" t="s">
        <v>531</v>
      </c>
      <c r="Z26" s="226" t="s">
        <v>531</v>
      </c>
      <c r="AA26" s="226" t="s">
        <v>531</v>
      </c>
      <c r="AB26" s="226" t="s">
        <v>531</v>
      </c>
      <c r="AC26" s="226" t="s">
        <v>531</v>
      </c>
      <c r="AD26" s="226" t="s">
        <v>531</v>
      </c>
      <c r="AE26" s="226" t="s">
        <v>531</v>
      </c>
      <c r="AF26" s="226" t="s">
        <v>531</v>
      </c>
      <c r="AG26" s="226" t="s">
        <v>531</v>
      </c>
      <c r="AH26" s="226" t="s">
        <v>531</v>
      </c>
      <c r="AI26" s="226" t="s">
        <v>531</v>
      </c>
      <c r="AJ26" s="226" t="s">
        <v>531</v>
      </c>
      <c r="AK26" s="226" t="s">
        <v>531</v>
      </c>
      <c r="AL26" s="226" t="s">
        <v>531</v>
      </c>
      <c r="AM26" s="226" t="s">
        <v>531</v>
      </c>
      <c r="AN26" s="226" t="s">
        <v>531</v>
      </c>
      <c r="AO26" s="226" t="s">
        <v>531</v>
      </c>
      <c r="AP26" s="226" t="s">
        <v>531</v>
      </c>
      <c r="AQ26" s="227" t="s">
        <v>531</v>
      </c>
      <c r="AR26" s="226" t="s">
        <v>531</v>
      </c>
      <c r="AS26" s="226" t="s">
        <v>531</v>
      </c>
      <c r="AT26" s="226" t="s">
        <v>531</v>
      </c>
      <c r="AU26" s="226" t="s">
        <v>531</v>
      </c>
      <c r="AV26" s="226" t="s">
        <v>531</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O_Ч2_2</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Реконструкция ТП№56 (замена силового трансформатора №1 ТМ-160 кВА на ТМГ-250 кВА), г. Чернушка, ул. Юбилейная</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30.75" thickBot="1" x14ac:dyDescent="0.3">
      <c r="A21" s="239" t="s">
        <v>469</v>
      </c>
      <c r="B21" s="240" t="s">
        <v>532</v>
      </c>
    </row>
    <row r="22" spans="1:2" s="184" customFormat="1" ht="16.5" thickBot="1" x14ac:dyDescent="0.3">
      <c r="A22" s="239" t="s">
        <v>470</v>
      </c>
      <c r="B22" s="240" t="s">
        <v>533</v>
      </c>
    </row>
    <row r="23" spans="1:2" s="184" customFormat="1" ht="16.5" thickBot="1" x14ac:dyDescent="0.3">
      <c r="A23" s="239" t="s">
        <v>471</v>
      </c>
      <c r="B23" s="240" t="s">
        <v>530</v>
      </c>
    </row>
    <row r="24" spans="1:2" s="184" customFormat="1" ht="16.5" thickBot="1" x14ac:dyDescent="0.3">
      <c r="A24" s="239" t="s">
        <v>472</v>
      </c>
      <c r="B24" s="240" t="s">
        <v>534</v>
      </c>
    </row>
    <row r="25" spans="1:2" s="184" customFormat="1" ht="16.5" thickBot="1" x14ac:dyDescent="0.3">
      <c r="A25" s="241" t="s">
        <v>473</v>
      </c>
      <c r="B25" s="240">
        <v>2024</v>
      </c>
    </row>
    <row r="26" spans="1:2" s="184" customFormat="1" ht="16.5" thickBot="1" x14ac:dyDescent="0.3">
      <c r="A26" s="242" t="s">
        <v>474</v>
      </c>
      <c r="B26" s="240" t="s">
        <v>535</v>
      </c>
    </row>
    <row r="27" spans="1:2" s="184" customFormat="1" ht="29.25" thickBot="1" x14ac:dyDescent="0.3">
      <c r="A27" s="243" t="s">
        <v>475</v>
      </c>
      <c r="B27" s="244">
        <v>0.6187418039999999</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529</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O_Ч2_2</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Реконструкция ТП№56 (замена силового трансформатора №1 ТМ-160 кВА на ТМГ-250 кВА), г. Чернушка, ул. Юбилейная</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O_Ч2_2</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Реконструкция ТП№56 (замена силового трансформатора №1 ТМ-160 кВА на ТМГ-250 кВА), г. Чернушка, ул. Юбилейная</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63" x14ac:dyDescent="0.25">
      <c r="A25" s="24">
        <v>1</v>
      </c>
      <c r="B25" s="24" t="s">
        <v>522</v>
      </c>
      <c r="C25" s="24" t="s">
        <v>522</v>
      </c>
      <c r="D25" s="24" t="s">
        <v>111</v>
      </c>
      <c r="E25" s="24" t="s">
        <v>523</v>
      </c>
      <c r="F25" s="24" t="s">
        <v>524</v>
      </c>
      <c r="G25" s="24" t="s">
        <v>525</v>
      </c>
      <c r="H25" s="24" t="s">
        <v>525</v>
      </c>
      <c r="I25" s="24">
        <v>1972</v>
      </c>
      <c r="J25" s="24">
        <v>2024</v>
      </c>
      <c r="K25" s="24">
        <v>1972</v>
      </c>
      <c r="L25" s="24">
        <v>10</v>
      </c>
      <c r="M25" s="24">
        <v>10</v>
      </c>
      <c r="N25" s="24">
        <v>0.16</v>
      </c>
      <c r="O25" s="24">
        <v>0.25</v>
      </c>
      <c r="P25" s="24">
        <v>1991</v>
      </c>
      <c r="Q25" s="24" t="s">
        <v>526</v>
      </c>
      <c r="R25" s="24" t="s">
        <v>527</v>
      </c>
      <c r="S25" s="24" t="s">
        <v>84</v>
      </c>
      <c r="T25" s="24" t="s">
        <v>84</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Реконструкция ТП№56 (замена силового трансформатора №1 ТМ-160 кВА на ТМГ-250 кВА), г. Чернушка, ул. Юбилейная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528</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O_Ч2_2</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Реконструкция ТП№56 (замена силового трансформатора №1 ТМ-160 кВА на ТМГ-250 кВА), г. Чернушка, ул. Юбилейная</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554</v>
      </c>
    </row>
    <row r="23" spans="1:3" ht="42.75" customHeight="1" x14ac:dyDescent="0.25">
      <c r="A23" s="82" t="s">
        <v>16</v>
      </c>
      <c r="B23" s="83" t="s">
        <v>138</v>
      </c>
      <c r="C23" s="32" t="s">
        <v>532</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555</v>
      </c>
    </row>
    <row r="27" spans="1:3" ht="42.75" customHeight="1" x14ac:dyDescent="0.25">
      <c r="A27" s="82" t="s">
        <v>24</v>
      </c>
      <c r="B27" s="83" t="s">
        <v>142</v>
      </c>
      <c r="C27" s="32" t="s">
        <v>556</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Реконструкция ТП№56 (замена силового трансформатора №1 ТМ-160 кВА на ТМГ-250 кВА), г. Чернушка, ул. Юбилейная</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528</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O_Ч2_2</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Реконструкция ТП№56 (замена силового трансформатора №1 ТМ-160 кВА на ТМГ-250 кВА), г. Чернушка, ул. Юбилейная</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O_Ч2_2</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Реконструкция ТП№56 (замена силового трансформатора №1 ТМ-160 кВА на ТМГ-250 кВА), г. Чернушка, ул. Юбилейная</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515618.16999999987</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18344328.394448996</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14731.94771428571</v>
      </c>
      <c r="E65" s="159">
        <f t="shared" si="10"/>
        <v>14731.94771428571</v>
      </c>
      <c r="F65" s="159">
        <f t="shared" si="10"/>
        <v>14731.94771428571</v>
      </c>
      <c r="G65" s="159">
        <f t="shared" si="10"/>
        <v>14731.94771428571</v>
      </c>
      <c r="H65" s="159">
        <f t="shared" si="10"/>
        <v>14731.94771428571</v>
      </c>
      <c r="I65" s="159">
        <f t="shared" si="10"/>
        <v>14731.94771428571</v>
      </c>
      <c r="J65" s="159">
        <f t="shared" si="10"/>
        <v>14731.94771428571</v>
      </c>
      <c r="K65" s="159">
        <f t="shared" si="10"/>
        <v>14731.94771428571</v>
      </c>
      <c r="L65" s="159">
        <f t="shared" si="10"/>
        <v>14731.94771428571</v>
      </c>
      <c r="M65" s="159">
        <f t="shared" si="10"/>
        <v>14731.94771428571</v>
      </c>
      <c r="N65" s="159">
        <f t="shared" si="10"/>
        <v>14731.94771428571</v>
      </c>
      <c r="O65" s="159">
        <f t="shared" si="10"/>
        <v>14731.94771428571</v>
      </c>
      <c r="P65" s="159">
        <f t="shared" si="10"/>
        <v>14731.94771428571</v>
      </c>
      <c r="Q65" s="159">
        <f t="shared" si="10"/>
        <v>14731.94771428571</v>
      </c>
      <c r="R65" s="159">
        <f t="shared" si="10"/>
        <v>14731.94771428571</v>
      </c>
      <c r="S65" s="159">
        <f t="shared" si="10"/>
        <v>14731.94771428571</v>
      </c>
      <c r="T65" s="159">
        <f t="shared" si="10"/>
        <v>14731.94771428571</v>
      </c>
      <c r="U65" s="159">
        <f t="shared" si="10"/>
        <v>14731.94771428571</v>
      </c>
      <c r="V65" s="159">
        <f t="shared" si="10"/>
        <v>14731.94771428571</v>
      </c>
      <c r="W65" s="159">
        <f t="shared" si="10"/>
        <v>14731.94771428571</v>
      </c>
    </row>
    <row r="66" spans="1:23" ht="11.25" customHeight="1" x14ac:dyDescent="0.25">
      <c r="A66" s="121" t="s">
        <v>238</v>
      </c>
      <c r="B66" s="159">
        <f>IF(AND(B45&gt;$B$92,B45&lt;=$B$92+$B$27),B65,0)</f>
        <v>0</v>
      </c>
      <c r="C66" s="159">
        <f t="shared" ref="C66:W66" si="11">IF(AND(C45&gt;$B$92,C45&lt;=$B$92+$B$27),C65+B66,0)</f>
        <v>0</v>
      </c>
      <c r="D66" s="159">
        <f t="shared" si="11"/>
        <v>14731.94771428571</v>
      </c>
      <c r="E66" s="159">
        <f t="shared" si="11"/>
        <v>29463.895428571421</v>
      </c>
      <c r="F66" s="159">
        <f t="shared" si="11"/>
        <v>44195.843142857135</v>
      </c>
      <c r="G66" s="159">
        <f t="shared" si="11"/>
        <v>58927.790857142842</v>
      </c>
      <c r="H66" s="159">
        <f t="shared" si="11"/>
        <v>73659.738571428548</v>
      </c>
      <c r="I66" s="159">
        <f t="shared" si="11"/>
        <v>88391.686285714255</v>
      </c>
      <c r="J66" s="159">
        <f t="shared" si="11"/>
        <v>103123.63399999996</v>
      </c>
      <c r="K66" s="159">
        <f t="shared" si="11"/>
        <v>117855.58171428567</v>
      </c>
      <c r="L66" s="159">
        <f t="shared" si="11"/>
        <v>132587.52942857138</v>
      </c>
      <c r="M66" s="159">
        <f t="shared" si="11"/>
        <v>147319.4771428571</v>
      </c>
      <c r="N66" s="159">
        <f t="shared" si="11"/>
        <v>162051.42485714282</v>
      </c>
      <c r="O66" s="159">
        <f t="shared" si="11"/>
        <v>176783.37257142854</v>
      </c>
      <c r="P66" s="159">
        <f t="shared" si="11"/>
        <v>191515.32028571426</v>
      </c>
      <c r="Q66" s="159">
        <f t="shared" si="11"/>
        <v>206247.26799999998</v>
      </c>
      <c r="R66" s="159">
        <f t="shared" si="11"/>
        <v>220979.2157142857</v>
      </c>
      <c r="S66" s="159">
        <f t="shared" si="11"/>
        <v>235711.16342857142</v>
      </c>
      <c r="T66" s="159">
        <f t="shared" si="11"/>
        <v>250443.11114285715</v>
      </c>
      <c r="U66" s="159">
        <f t="shared" si="11"/>
        <v>265175.05885714287</v>
      </c>
      <c r="V66" s="159">
        <f t="shared" si="11"/>
        <v>279907.00657142856</v>
      </c>
      <c r="W66" s="159">
        <f t="shared" si="11"/>
        <v>294638.95428571425</v>
      </c>
    </row>
    <row r="67" spans="1:23" ht="25.5" customHeight="1" x14ac:dyDescent="0.25">
      <c r="A67" s="160" t="s">
        <v>239</v>
      </c>
      <c r="B67" s="156">
        <f t="shared" ref="B67:W67" si="12">B64-B65</f>
        <v>0</v>
      </c>
      <c r="C67" s="156">
        <f t="shared" si="12"/>
        <v>1867174.4212495829</v>
      </c>
      <c r="D67" s="156">
        <f>D64-D65</f>
        <v>1983298.6767484043</v>
      </c>
      <c r="E67" s="156">
        <f t="shared" si="12"/>
        <v>2179024.6111176834</v>
      </c>
      <c r="F67" s="156">
        <f t="shared" si="12"/>
        <v>2394224.8889203379</v>
      </c>
      <c r="G67" s="156">
        <f t="shared" si="12"/>
        <v>2630864.6740278564</v>
      </c>
      <c r="H67" s="156">
        <f t="shared" si="12"/>
        <v>2891109.8478235393</v>
      </c>
      <c r="I67" s="156">
        <f t="shared" si="12"/>
        <v>3177347.719379263</v>
      </c>
      <c r="J67" s="156">
        <f t="shared" si="12"/>
        <v>3492209.8904720214</v>
      </c>
      <c r="K67" s="156">
        <f t="shared" si="12"/>
        <v>3838597.5011691391</v>
      </c>
      <c r="L67" s="156">
        <f t="shared" si="12"/>
        <v>4219709.1054853853</v>
      </c>
      <c r="M67" s="156">
        <f t="shared" si="12"/>
        <v>4639071.4529041816</v>
      </c>
      <c r="N67" s="156">
        <f t="shared" si="12"/>
        <v>5100573.4806257533</v>
      </c>
      <c r="O67" s="156">
        <f t="shared" si="12"/>
        <v>5608503.8535523824</v>
      </c>
      <c r="P67" s="156">
        <f t="shared" si="12"/>
        <v>6167592.4245719956</v>
      </c>
      <c r="Q67" s="156">
        <f t="shared" si="12"/>
        <v>6783056.0270172227</v>
      </c>
      <c r="R67" s="156">
        <f t="shared" si="12"/>
        <v>7460649.054658059</v>
      </c>
      <c r="S67" s="156">
        <f t="shared" si="12"/>
        <v>8206719.3326747715</v>
      </c>
      <c r="T67" s="156">
        <f t="shared" si="12"/>
        <v>9028269.836243337</v>
      </c>
      <c r="U67" s="156">
        <f t="shared" si="12"/>
        <v>9933026.8721905686</v>
      </c>
      <c r="V67" s="156">
        <f t="shared" si="12"/>
        <v>10929515.404239317</v>
      </c>
      <c r="W67" s="156">
        <f t="shared" si="12"/>
        <v>12027142.274329869</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1983298.6767484043</v>
      </c>
      <c r="E69" s="155">
        <f>E67+E68</f>
        <v>2179024.6111176834</v>
      </c>
      <c r="F69" s="155">
        <f t="shared" ref="F69:W69" si="14">F67-F68</f>
        <v>2394224.8889203379</v>
      </c>
      <c r="G69" s="155">
        <f t="shared" si="14"/>
        <v>2630864.6740278564</v>
      </c>
      <c r="H69" s="155">
        <f t="shared" si="14"/>
        <v>2891109.8478235393</v>
      </c>
      <c r="I69" s="155">
        <f t="shared" si="14"/>
        <v>3177347.719379263</v>
      </c>
      <c r="J69" s="155">
        <f t="shared" si="14"/>
        <v>3492209.8904720214</v>
      </c>
      <c r="K69" s="155">
        <f t="shared" si="14"/>
        <v>3838597.5011691391</v>
      </c>
      <c r="L69" s="155">
        <f t="shared" si="14"/>
        <v>4219709.1054853853</v>
      </c>
      <c r="M69" s="155">
        <f t="shared" si="14"/>
        <v>4639071.4529041816</v>
      </c>
      <c r="N69" s="155">
        <f t="shared" si="14"/>
        <v>5100573.4806257533</v>
      </c>
      <c r="O69" s="155">
        <f t="shared" si="14"/>
        <v>5608503.8535523824</v>
      </c>
      <c r="P69" s="155">
        <f t="shared" si="14"/>
        <v>6167592.4245719956</v>
      </c>
      <c r="Q69" s="155">
        <f t="shared" si="14"/>
        <v>6783056.0270172227</v>
      </c>
      <c r="R69" s="155">
        <f t="shared" si="14"/>
        <v>7460649.054658059</v>
      </c>
      <c r="S69" s="155">
        <f t="shared" si="14"/>
        <v>8206719.3326747715</v>
      </c>
      <c r="T69" s="155">
        <f t="shared" si="14"/>
        <v>9028269.836243337</v>
      </c>
      <c r="U69" s="155">
        <f t="shared" si="14"/>
        <v>9933026.8721905686</v>
      </c>
      <c r="V69" s="155">
        <f t="shared" si="14"/>
        <v>10929515.404239317</v>
      </c>
      <c r="W69" s="155">
        <f t="shared" si="14"/>
        <v>12027142.274329869</v>
      </c>
    </row>
    <row r="70" spans="1:23" ht="12" customHeight="1" x14ac:dyDescent="0.25">
      <c r="A70" s="121" t="s">
        <v>209</v>
      </c>
      <c r="B70" s="152">
        <f t="shared" ref="B70:W70" si="15">-IF(B69&gt;0, B69*$B$35, 0)</f>
        <v>0</v>
      </c>
      <c r="C70" s="152">
        <f t="shared" si="15"/>
        <v>-373434.88424991659</v>
      </c>
      <c r="D70" s="152">
        <f t="shared" si="15"/>
        <v>-396659.73534968088</v>
      </c>
      <c r="E70" s="152">
        <f t="shared" si="15"/>
        <v>-435804.92222353671</v>
      </c>
      <c r="F70" s="152">
        <f t="shared" si="15"/>
        <v>-478844.97778406763</v>
      </c>
      <c r="G70" s="152">
        <f t="shared" si="15"/>
        <v>-526172.93480557133</v>
      </c>
      <c r="H70" s="152">
        <f t="shared" si="15"/>
        <v>-578221.96956470783</v>
      </c>
      <c r="I70" s="152">
        <f t="shared" si="15"/>
        <v>-635469.5438758526</v>
      </c>
      <c r="J70" s="152">
        <f t="shared" si="15"/>
        <v>-698441.97809440433</v>
      </c>
      <c r="K70" s="152">
        <f t="shared" si="15"/>
        <v>-767719.50023382786</v>
      </c>
      <c r="L70" s="152">
        <f t="shared" si="15"/>
        <v>-843941.8210970771</v>
      </c>
      <c r="M70" s="152">
        <f t="shared" si="15"/>
        <v>-927814.29058083636</v>
      </c>
      <c r="N70" s="152">
        <f t="shared" si="15"/>
        <v>-1020114.6961251507</v>
      </c>
      <c r="O70" s="152">
        <f t="shared" si="15"/>
        <v>-1121700.7707104764</v>
      </c>
      <c r="P70" s="152">
        <f t="shared" si="15"/>
        <v>-1233518.4849143992</v>
      </c>
      <c r="Q70" s="152">
        <f t="shared" si="15"/>
        <v>-1356611.2054034446</v>
      </c>
      <c r="R70" s="152">
        <f t="shared" si="15"/>
        <v>-1492129.8109316118</v>
      </c>
      <c r="S70" s="152">
        <f t="shared" si="15"/>
        <v>-1641343.8665349544</v>
      </c>
      <c r="T70" s="152">
        <f t="shared" si="15"/>
        <v>-1805653.9672486675</v>
      </c>
      <c r="U70" s="152">
        <f t="shared" si="15"/>
        <v>-1986605.3744381138</v>
      </c>
      <c r="V70" s="152">
        <f t="shared" si="15"/>
        <v>-2185903.0808478636</v>
      </c>
      <c r="W70" s="152">
        <f t="shared" si="15"/>
        <v>-2405428.4548659739</v>
      </c>
    </row>
    <row r="71" spans="1:23" ht="12.75" customHeight="1" thickBot="1" x14ac:dyDescent="0.3">
      <c r="A71" s="161" t="s">
        <v>242</v>
      </c>
      <c r="B71" s="162">
        <f t="shared" ref="B71:W71" si="16">B69+B70</f>
        <v>0</v>
      </c>
      <c r="C71" s="162">
        <f>C69+C70</f>
        <v>1493739.5369996664</v>
      </c>
      <c r="D71" s="162">
        <f t="shared" si="16"/>
        <v>1586638.9413987235</v>
      </c>
      <c r="E71" s="162">
        <f t="shared" si="16"/>
        <v>1743219.6888941466</v>
      </c>
      <c r="F71" s="162">
        <f t="shared" si="16"/>
        <v>1915379.9111362703</v>
      </c>
      <c r="G71" s="162">
        <f t="shared" si="16"/>
        <v>2104691.7392222853</v>
      </c>
      <c r="H71" s="162">
        <f t="shared" si="16"/>
        <v>2312887.8782588313</v>
      </c>
      <c r="I71" s="162">
        <f t="shared" si="16"/>
        <v>2541878.1755034104</v>
      </c>
      <c r="J71" s="162">
        <f t="shared" si="16"/>
        <v>2793767.9123776173</v>
      </c>
      <c r="K71" s="162">
        <f t="shared" si="16"/>
        <v>3070878.0009353114</v>
      </c>
      <c r="L71" s="162">
        <f t="shared" si="16"/>
        <v>3375767.2843883084</v>
      </c>
      <c r="M71" s="162">
        <f t="shared" si="16"/>
        <v>3711257.1623233454</v>
      </c>
      <c r="N71" s="162">
        <f t="shared" si="16"/>
        <v>4080458.7845006026</v>
      </c>
      <c r="O71" s="162">
        <f t="shared" si="16"/>
        <v>4486803.0828419058</v>
      </c>
      <c r="P71" s="162">
        <f t="shared" si="16"/>
        <v>4934073.9396575969</v>
      </c>
      <c r="Q71" s="162">
        <f t="shared" si="16"/>
        <v>5426444.8216137784</v>
      </c>
      <c r="R71" s="162">
        <f t="shared" si="16"/>
        <v>5968519.2437264472</v>
      </c>
      <c r="S71" s="162">
        <f t="shared" si="16"/>
        <v>6565375.4661398176</v>
      </c>
      <c r="T71" s="162">
        <f t="shared" si="16"/>
        <v>7222615.86899467</v>
      </c>
      <c r="U71" s="162">
        <f t="shared" si="16"/>
        <v>7946421.4977524551</v>
      </c>
      <c r="V71" s="162">
        <f t="shared" si="16"/>
        <v>8743612.3233914543</v>
      </c>
      <c r="W71" s="162">
        <f t="shared" si="16"/>
        <v>9621713.8194638956</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1983298.6767484043</v>
      </c>
      <c r="E74" s="156">
        <f t="shared" si="18"/>
        <v>2179024.6111176834</v>
      </c>
      <c r="F74" s="156">
        <f t="shared" si="18"/>
        <v>2394224.8889203379</v>
      </c>
      <c r="G74" s="156">
        <f t="shared" si="18"/>
        <v>2630864.6740278564</v>
      </c>
      <c r="H74" s="156">
        <f t="shared" si="18"/>
        <v>2891109.8478235393</v>
      </c>
      <c r="I74" s="156">
        <f t="shared" si="18"/>
        <v>3177347.719379263</v>
      </c>
      <c r="J74" s="156">
        <f t="shared" si="18"/>
        <v>3492209.8904720214</v>
      </c>
      <c r="K74" s="156">
        <f t="shared" si="18"/>
        <v>3838597.5011691391</v>
      </c>
      <c r="L74" s="156">
        <f t="shared" si="18"/>
        <v>4219709.1054853853</v>
      </c>
      <c r="M74" s="156">
        <f t="shared" si="18"/>
        <v>4639071.4529041816</v>
      </c>
      <c r="N74" s="156">
        <f t="shared" si="18"/>
        <v>5100573.4806257533</v>
      </c>
      <c r="O74" s="156">
        <f t="shared" si="18"/>
        <v>5608503.8535523824</v>
      </c>
      <c r="P74" s="156">
        <f t="shared" si="18"/>
        <v>6167592.4245719956</v>
      </c>
      <c r="Q74" s="156">
        <f t="shared" si="18"/>
        <v>6783056.0270172227</v>
      </c>
      <c r="R74" s="156">
        <f t="shared" si="18"/>
        <v>7460649.054658059</v>
      </c>
      <c r="S74" s="156">
        <f t="shared" si="18"/>
        <v>8206719.3326747715</v>
      </c>
      <c r="T74" s="156">
        <f t="shared" si="18"/>
        <v>9028269.836243337</v>
      </c>
      <c r="U74" s="156">
        <f t="shared" si="18"/>
        <v>9933026.8721905686</v>
      </c>
      <c r="V74" s="156">
        <f t="shared" si="18"/>
        <v>10929515.404239317</v>
      </c>
      <c r="W74" s="156">
        <f t="shared" si="18"/>
        <v>12027142.274329869</v>
      </c>
    </row>
    <row r="75" spans="1:23" ht="12" customHeight="1" x14ac:dyDescent="0.25">
      <c r="A75" s="121" t="s">
        <v>237</v>
      </c>
      <c r="B75" s="152">
        <f t="shared" ref="B75:W75" si="19">B65</f>
        <v>0</v>
      </c>
      <c r="C75" s="152">
        <f t="shared" si="19"/>
        <v>0</v>
      </c>
      <c r="D75" s="152">
        <f t="shared" si="19"/>
        <v>14731.94771428571</v>
      </c>
      <c r="E75" s="152">
        <f t="shared" si="19"/>
        <v>14731.94771428571</v>
      </c>
      <c r="F75" s="152">
        <f t="shared" si="19"/>
        <v>14731.94771428571</v>
      </c>
      <c r="G75" s="152">
        <f t="shared" si="19"/>
        <v>14731.94771428571</v>
      </c>
      <c r="H75" s="152">
        <f t="shared" si="19"/>
        <v>14731.94771428571</v>
      </c>
      <c r="I75" s="152">
        <f t="shared" si="19"/>
        <v>14731.94771428571</v>
      </c>
      <c r="J75" s="152">
        <f t="shared" si="19"/>
        <v>14731.94771428571</v>
      </c>
      <c r="K75" s="152">
        <f t="shared" si="19"/>
        <v>14731.94771428571</v>
      </c>
      <c r="L75" s="152">
        <f t="shared" si="19"/>
        <v>14731.94771428571</v>
      </c>
      <c r="M75" s="152">
        <f t="shared" si="19"/>
        <v>14731.94771428571</v>
      </c>
      <c r="N75" s="152">
        <f t="shared" si="19"/>
        <v>14731.94771428571</v>
      </c>
      <c r="O75" s="152">
        <f t="shared" si="19"/>
        <v>14731.94771428571</v>
      </c>
      <c r="P75" s="152">
        <f t="shared" si="19"/>
        <v>14731.94771428571</v>
      </c>
      <c r="Q75" s="152">
        <f t="shared" si="19"/>
        <v>14731.94771428571</v>
      </c>
      <c r="R75" s="152">
        <f t="shared" si="19"/>
        <v>14731.94771428571</v>
      </c>
      <c r="S75" s="152">
        <f t="shared" si="19"/>
        <v>14731.94771428571</v>
      </c>
      <c r="T75" s="152">
        <f t="shared" si="19"/>
        <v>14731.94771428571</v>
      </c>
      <c r="U75" s="152">
        <f t="shared" si="19"/>
        <v>14731.94771428571</v>
      </c>
      <c r="V75" s="152">
        <f t="shared" si="19"/>
        <v>14731.94771428571</v>
      </c>
      <c r="W75" s="152">
        <f t="shared" si="19"/>
        <v>14731.94771428571</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-396659.73534968094</v>
      </c>
      <c r="E77" s="159">
        <f>IF(SUM($B$70:E70)+SUM($B$77:D77)&gt;0,0,SUM($B$70:E70)-SUM($B$77:D77))</f>
        <v>-435804.92222353676</v>
      </c>
      <c r="F77" s="159">
        <f>IF(SUM($B$70:F70)+SUM($B$77:E77)&gt;0,0,SUM($B$70:F70)-SUM($B$77:E77))</f>
        <v>-478844.97778406763</v>
      </c>
      <c r="G77" s="159">
        <f>IF(SUM($B$70:G70)+SUM($B$77:F77)&gt;0,0,SUM($B$70:G70)-SUM($B$77:F77))</f>
        <v>-526172.93480557133</v>
      </c>
      <c r="H77" s="159">
        <f>IF(SUM($B$70:H70)+SUM($B$77:G77)&gt;0,0,SUM($B$70:H70)-SUM($B$77:G77))</f>
        <v>-578221.96956470795</v>
      </c>
      <c r="I77" s="159">
        <f>IF(SUM($B$70:I70)+SUM($B$77:H77)&gt;0,0,SUM($B$70:I70)-SUM($B$77:H77))</f>
        <v>-635469.5438758526</v>
      </c>
      <c r="J77" s="159">
        <f>IF(SUM($B$70:J70)+SUM($B$77:I77)&gt;0,0,SUM($B$70:J70)-SUM($B$77:I77))</f>
        <v>-698441.97809440456</v>
      </c>
      <c r="K77" s="159">
        <f>IF(SUM($B$70:K70)+SUM($B$77:J77)&gt;0,0,SUM($B$70:K70)-SUM($B$77:J77))</f>
        <v>-767719.50023382809</v>
      </c>
      <c r="L77" s="159">
        <f>IF(SUM($B$70:L70)+SUM($B$77:K77)&gt;0,0,SUM($B$70:L70)-SUM($B$77:K77))</f>
        <v>-843941.82109707687</v>
      </c>
      <c r="M77" s="159">
        <f>IF(SUM($B$70:M70)+SUM($B$77:L77)&gt;0,0,SUM($B$70:M70)-SUM($B$77:L77))</f>
        <v>-927814.29058083612</v>
      </c>
      <c r="N77" s="159">
        <f>IF(SUM($B$70:N70)+SUM($B$77:M77)&gt;0,0,SUM($B$70:N70)-SUM($B$77:M77))</f>
        <v>-1020114.6961251507</v>
      </c>
      <c r="O77" s="159">
        <f>IF(SUM($B$70:O70)+SUM($B$77:N77)&gt;0,0,SUM($B$70:O70)-SUM($B$77:N77))</f>
        <v>-1121700.7707104757</v>
      </c>
      <c r="P77" s="159">
        <f>IF(SUM($B$70:P70)+SUM($B$77:O77)&gt;0,0,SUM($B$70:P70)-SUM($B$77:O77))</f>
        <v>-1233518.4849143997</v>
      </c>
      <c r="Q77" s="159">
        <f>IF(SUM($B$70:Q70)+SUM($B$77:P77)&gt;0,0,SUM($B$70:Q70)-SUM($B$77:P77))</f>
        <v>-1356611.2054034453</v>
      </c>
      <c r="R77" s="159">
        <f>IF(SUM($B$70:R70)+SUM($B$77:Q77)&gt;0,0,SUM($B$70:R70)-SUM($B$77:Q77))</f>
        <v>-1492129.8109316118</v>
      </c>
      <c r="S77" s="159">
        <f>IF(SUM($B$70:S70)+SUM($B$77:R77)&gt;0,0,SUM($B$70:S70)-SUM($B$77:R77))</f>
        <v>-1641343.8665349539</v>
      </c>
      <c r="T77" s="159">
        <f>IF(SUM($B$70:T70)+SUM($B$77:S77)&gt;0,0,SUM($B$70:T70)-SUM($B$77:S77))</f>
        <v>-1805653.967248667</v>
      </c>
      <c r="U77" s="159">
        <f>IF(SUM($B$70:U70)+SUM($B$77:T77)&gt;0,0,SUM($B$70:U70)-SUM($B$77:T77))</f>
        <v>-1986605.3744381145</v>
      </c>
      <c r="V77" s="159">
        <f>IF(SUM($B$70:V70)+SUM($B$77:U77)&gt;0,0,SUM($B$70:V70)-SUM($B$77:U77))</f>
        <v>-2185903.0808478631</v>
      </c>
      <c r="W77" s="159">
        <f>IF(SUM($B$70:W70)+SUM($B$77:V77)&gt;0,0,SUM($B$70:W70)-SUM($B$77:V77))</f>
        <v>-2405428.4548659734</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1588250.3774372223</v>
      </c>
      <c r="E82" s="156">
        <f t="shared" si="24"/>
        <v>1738380.0545151127</v>
      </c>
      <c r="F82" s="156">
        <f t="shared" si="24"/>
        <v>1908592.8424138988</v>
      </c>
      <c r="G82" s="156">
        <f t="shared" si="24"/>
        <v>2095760.7197694273</v>
      </c>
      <c r="H82" s="156">
        <f t="shared" si="24"/>
        <v>2301596.319937157</v>
      </c>
      <c r="I82" s="156">
        <f t="shared" si="24"/>
        <v>2527987.3474057321</v>
      </c>
      <c r="J82" s="156">
        <f t="shared" si="24"/>
        <v>2777014.6543262349</v>
      </c>
      <c r="K82" s="156">
        <f t="shared" si="24"/>
        <v>3050972.1989234933</v>
      </c>
      <c r="L82" s="156">
        <f t="shared" si="24"/>
        <v>3352389.0830145776</v>
      </c>
      <c r="M82" s="156">
        <f t="shared" si="24"/>
        <v>3684053.8866393599</v>
      </c>
      <c r="N82" s="156">
        <f t="shared" si="24"/>
        <v>4049041.5407863394</v>
      </c>
      <c r="O82" s="156">
        <f t="shared" si="24"/>
        <v>4450743.0046071373</v>
      </c>
      <c r="P82" s="156">
        <f t="shared" si="24"/>
        <v>4892898.0416135285</v>
      </c>
      <c r="Q82" s="156">
        <f t="shared" si="24"/>
        <v>5379631.4204271492</v>
      </c>
      <c r="R82" s="156">
        <f t="shared" si="24"/>
        <v>5915492.9000202576</v>
      </c>
      <c r="S82" s="156">
        <f t="shared" si="24"/>
        <v>6505501.3973960401</v>
      </c>
      <c r="T82" s="156">
        <f t="shared" si="24"/>
        <v>7155193.777695707</v>
      </c>
      <c r="U82" s="156">
        <f t="shared" si="24"/>
        <v>7870678.753215625</v>
      </c>
      <c r="V82" s="156">
        <f t="shared" si="24"/>
        <v>8658696.4292444736</v>
      </c>
      <c r="W82" s="156">
        <f t="shared" si="24"/>
        <v>9526684.0915127341</v>
      </c>
    </row>
    <row r="83" spans="1:23" ht="12" customHeight="1" x14ac:dyDescent="0.25">
      <c r="A83" s="144" t="s">
        <v>249</v>
      </c>
      <c r="B83" s="156">
        <f>SUM($B$82:B82)</f>
        <v>0</v>
      </c>
      <c r="C83" s="156">
        <f>SUM(B82:C82)</f>
        <v>977375.2548747079</v>
      </c>
      <c r="D83" s="156">
        <f>SUM(B82:D82)</f>
        <v>2565625.6323119299</v>
      </c>
      <c r="E83" s="156">
        <f>SUM($B$82:E82)</f>
        <v>4304005.6868270431</v>
      </c>
      <c r="F83" s="156">
        <f>SUM($B$82:F82)</f>
        <v>6212598.5292409416</v>
      </c>
      <c r="G83" s="156">
        <f>SUM($B$82:G82)</f>
        <v>8308359.2490103692</v>
      </c>
      <c r="H83" s="156">
        <f>SUM($B$82:H82)</f>
        <v>10609955.568947526</v>
      </c>
      <c r="I83" s="156">
        <f>SUM($B$82:I82)</f>
        <v>13137942.916353257</v>
      </c>
      <c r="J83" s="156">
        <f>SUM($B$82:J82)</f>
        <v>15914957.570679493</v>
      </c>
      <c r="K83" s="156">
        <f>SUM($B$82:K82)</f>
        <v>18965929.769602988</v>
      </c>
      <c r="L83" s="156">
        <f>SUM($B$82:L82)</f>
        <v>22318318.852617566</v>
      </c>
      <c r="M83" s="156">
        <f>SUM($B$82:M82)</f>
        <v>26002372.739256926</v>
      </c>
      <c r="N83" s="156">
        <f>SUM($B$82:N82)</f>
        <v>30051414.280043267</v>
      </c>
      <c r="O83" s="156">
        <f>SUM($B$82:O82)</f>
        <v>34502157.2846504</v>
      </c>
      <c r="P83" s="156">
        <f>SUM($B$82:P82)</f>
        <v>39395055.326263927</v>
      </c>
      <c r="Q83" s="156">
        <f>SUM($B$82:Q82)</f>
        <v>44774686.746691078</v>
      </c>
      <c r="R83" s="156">
        <f>SUM($B$82:R82)</f>
        <v>50690179.646711335</v>
      </c>
      <c r="S83" s="156">
        <f>SUM($B$82:S82)</f>
        <v>57195681.044107378</v>
      </c>
      <c r="T83" s="156">
        <f>SUM($B$82:T82)</f>
        <v>64350874.821803086</v>
      </c>
      <c r="U83" s="156">
        <f>SUM($B$82:U82)</f>
        <v>72221553.575018704</v>
      </c>
      <c r="V83" s="156">
        <f>SUM($B$82:V82)</f>
        <v>80880250.004263178</v>
      </c>
      <c r="W83" s="156">
        <f>SUM($B$82:W82)</f>
        <v>90406934.095775917</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1405531.3074665684</v>
      </c>
      <c r="E85" s="156">
        <f t="shared" si="26"/>
        <v>1361406.5741366693</v>
      </c>
      <c r="F85" s="156">
        <f t="shared" si="26"/>
        <v>1322750.5791570011</v>
      </c>
      <c r="G85" s="156">
        <f t="shared" si="26"/>
        <v>1285369.2981694001</v>
      </c>
      <c r="H85" s="156">
        <f t="shared" si="26"/>
        <v>1249214.2713056577</v>
      </c>
      <c r="I85" s="156">
        <f t="shared" si="26"/>
        <v>1214239.160075532</v>
      </c>
      <c r="J85" s="156">
        <f t="shared" si="26"/>
        <v>1180399.6366603794</v>
      </c>
      <c r="K85" s="156">
        <f t="shared" si="26"/>
        <v>1147653.280465489</v>
      </c>
      <c r="L85" s="156">
        <f t="shared" si="26"/>
        <v>1115959.4813326926</v>
      </c>
      <c r="M85" s="156">
        <f t="shared" si="26"/>
        <v>1085279.3488727214</v>
      </c>
      <c r="N85" s="156">
        <f t="shared" si="26"/>
        <v>1055575.6274285929</v>
      </c>
      <c r="O85" s="156">
        <f t="shared" si="26"/>
        <v>1026812.6162276807</v>
      </c>
      <c r="P85" s="156">
        <f t="shared" si="26"/>
        <v>998956.0943216905</v>
      </c>
      <c r="Q85" s="156">
        <f t="shared" si="26"/>
        <v>971973.2499509987</v>
      </c>
      <c r="R85" s="156">
        <f t="shared" si="26"/>
        <v>945832.61400321033</v>
      </c>
      <c r="S85" s="156">
        <f t="shared" si="26"/>
        <v>920503.99726579024</v>
      </c>
      <c r="T85" s="156">
        <f t="shared" si="26"/>
        <v>895958.43119950988</v>
      </c>
      <c r="U85" s="156">
        <f t="shared" si="26"/>
        <v>872168.11198368203</v>
      </c>
      <c r="V85" s="156">
        <f t="shared" si="26"/>
        <v>849106.3476058807</v>
      </c>
      <c r="W85" s="156">
        <f t="shared" si="26"/>
        <v>826747.50778846082</v>
      </c>
    </row>
    <row r="86" spans="1:23" ht="21.75" customHeight="1" x14ac:dyDescent="0.25">
      <c r="A86" s="160" t="s">
        <v>252</v>
      </c>
      <c r="B86" s="156">
        <f>SUM(B85)</f>
        <v>0</v>
      </c>
      <c r="C86" s="156">
        <f t="shared" ref="C86:W86" si="27">C85+B86</f>
        <v>977375.2548747079</v>
      </c>
      <c r="D86" s="156">
        <f t="shared" si="27"/>
        <v>2382906.5623412766</v>
      </c>
      <c r="E86" s="156">
        <f t="shared" si="27"/>
        <v>3744313.1364779458</v>
      </c>
      <c r="F86" s="156">
        <f t="shared" si="27"/>
        <v>5067063.7156349467</v>
      </c>
      <c r="G86" s="156">
        <f t="shared" si="27"/>
        <v>6352433.0138043463</v>
      </c>
      <c r="H86" s="156">
        <f t="shared" si="27"/>
        <v>7601647.2851100042</v>
      </c>
      <c r="I86" s="156">
        <f t="shared" si="27"/>
        <v>8815886.4451855365</v>
      </c>
      <c r="J86" s="156">
        <f t="shared" si="27"/>
        <v>9996286.0818459168</v>
      </c>
      <c r="K86" s="156">
        <f t="shared" si="27"/>
        <v>11143939.362311406</v>
      </c>
      <c r="L86" s="156">
        <f t="shared" si="27"/>
        <v>12259898.843644099</v>
      </c>
      <c r="M86" s="156">
        <f t="shared" si="27"/>
        <v>13345178.192516821</v>
      </c>
      <c r="N86" s="156">
        <f t="shared" si="27"/>
        <v>14400753.819945414</v>
      </c>
      <c r="O86" s="156">
        <f t="shared" si="27"/>
        <v>15427566.436173094</v>
      </c>
      <c r="P86" s="156">
        <f t="shared" si="27"/>
        <v>16426522.530494785</v>
      </c>
      <c r="Q86" s="156">
        <f t="shared" si="27"/>
        <v>17398495.780445784</v>
      </c>
      <c r="R86" s="156">
        <f t="shared" si="27"/>
        <v>18344328.394448996</v>
      </c>
      <c r="S86" s="156">
        <f t="shared" si="27"/>
        <v>19264832.391714785</v>
      </c>
      <c r="T86" s="156">
        <f t="shared" si="27"/>
        <v>20160790.822914295</v>
      </c>
      <c r="U86" s="156">
        <f t="shared" si="27"/>
        <v>21032958.934897978</v>
      </c>
      <c r="V86" s="156">
        <f t="shared" si="27"/>
        <v>21882065.282503858</v>
      </c>
      <c r="W86" s="156">
        <f t="shared" si="27"/>
        <v>22708812.790292319</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O_Ч2_2</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Реконструкция ТП№56 (замена силового трансформатора №1 ТМ-160 кВА на ТМГ-250 кВА), г. Чернушка, ул. Юбилейная</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2024-10-29T06:46:45Z</dcterms:created>
  <dcterms:modified xsi:type="dcterms:W3CDTF">2024-10-29T06:46:48Z</dcterms:modified>
</cp:coreProperties>
</file>