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I0331_1025902545767\"/>
    </mc:Choice>
  </mc:AlternateContent>
  <xr:revisionPtr revIDLastSave="0" documentId="13_ncr:1_{0D84C368-0191-4AC9-BA35-585264408610}" xr6:coauthVersionLast="47" xr6:coauthVersionMax="47" xr10:uidLastSave="{00000000-0000-0000-0000-000000000000}"/>
  <bookViews>
    <workbookView xWindow="915" yWindow="1560" windowWidth="27885" windowHeight="13170" xr2:uid="{00000000-000D-0000-FFFF-FFFF00000000}"/>
  </bookViews>
  <sheets>
    <sheet name="Форма 2" sheetId="1" r:id="rId1"/>
  </sheets>
  <definedNames>
    <definedName name="_xlnm._FilterDatabase" localSheetId="0" hidden="1">'Форма 2'!$A$20:$T$90</definedName>
    <definedName name="Z_24BC595B_0233_4A09_910A_9DF66C221720_.wvu.FilterData" localSheetId="0" hidden="1">'Форма 2'!$A$20:$T$20</definedName>
    <definedName name="Z_24BC595B_0233_4A09_910A_9DF66C221720_.wvu.PrintTitles" localSheetId="0" hidden="1">'Форма 2'!$15:$20</definedName>
    <definedName name="Z_6EE5F9FE_AA39_40D8_9C8C_57916BC320CA_.wvu.FilterData" localSheetId="0" hidden="1">'Форма 2'!$A$20:$T$20</definedName>
    <definedName name="Z_7F8DB2F7_5646_4799_9518_70C1AAE46C41_.wvu.FilterData" localSheetId="0" hidden="1">'Форма 2'!$A$20:$T$20</definedName>
    <definedName name="Z_979BA5E3_263C_42B9_880B_947F9BBA66F7_.wvu.FilterData" localSheetId="0" hidden="1">'Форма 2'!$A$20:$T$20</definedName>
    <definedName name="Z_979BA5E3_263C_42B9_880B_947F9BBA66F7_.wvu.PrintTitles" localSheetId="0" hidden="1">'Форма 2'!$15:$20</definedName>
    <definedName name="Z_E80B9AA3_6798_46FD_AF04_22102AB55CEA_.wvu.FilterData" localSheetId="0" hidden="1">'Форма 2'!$A$20:$T$20</definedName>
    <definedName name="Z_EA8F788A_5C3C_4644_9E4D_949E75AD520E_.wvu.FilterData" localSheetId="0" hidden="1">'Форма 2'!$A$20:$T$20</definedName>
    <definedName name="Z_F1A860F0_39E1_4328_A6F7_A6E6717294EB_.wvu.FilterData" localSheetId="0" hidden="1">'Форма 2'!$A$20:$T$20</definedName>
    <definedName name="Z_F1A860F0_39E1_4328_A6F7_A6E6717294EB_.wvu.PrintTitles" localSheetId="0" hidden="1">'Форма 2'!$15:$20</definedName>
    <definedName name="_xlnm.Print_Titles" localSheetId="0">'Форма 2'!$15:$20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" l="1"/>
  <c r="E22" i="1"/>
  <c r="E21" i="1" s="1"/>
  <c r="F22" i="1"/>
  <c r="F21" i="1" s="1"/>
  <c r="G22" i="1"/>
  <c r="H22" i="1"/>
  <c r="H21" i="1" s="1"/>
  <c r="I22" i="1"/>
  <c r="I21" i="1" s="1"/>
  <c r="J22" i="1"/>
  <c r="J21" i="1" s="1"/>
  <c r="K22" i="1"/>
  <c r="L22" i="1"/>
  <c r="M22" i="1"/>
  <c r="M21" i="1" s="1"/>
  <c r="N22" i="1"/>
  <c r="N21" i="1" s="1"/>
  <c r="O22" i="1"/>
  <c r="P22" i="1"/>
  <c r="P21" i="1" s="1"/>
  <c r="Q22" i="1"/>
  <c r="Q21" i="1" s="1"/>
  <c r="R22" i="1"/>
  <c r="R21" i="1" s="1"/>
  <c r="S22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E24" i="1"/>
  <c r="F24" i="1"/>
  <c r="G24" i="1"/>
  <c r="G21" i="1" s="1"/>
  <c r="H24" i="1"/>
  <c r="I24" i="1"/>
  <c r="J24" i="1"/>
  <c r="K24" i="1"/>
  <c r="L24" i="1"/>
  <c r="M24" i="1"/>
  <c r="N24" i="1"/>
  <c r="O24" i="1"/>
  <c r="O21" i="1" s="1"/>
  <c r="P24" i="1"/>
  <c r="Q24" i="1"/>
  <c r="R24" i="1"/>
  <c r="S24" i="1"/>
  <c r="E25" i="1"/>
  <c r="F25" i="1"/>
  <c r="G25" i="1"/>
  <c r="H25" i="1"/>
  <c r="I25" i="1"/>
  <c r="J25" i="1"/>
  <c r="K25" i="1"/>
  <c r="K21" i="1" s="1"/>
  <c r="L25" i="1"/>
  <c r="M25" i="1"/>
  <c r="N25" i="1"/>
  <c r="O25" i="1"/>
  <c r="P25" i="1"/>
  <c r="Q25" i="1"/>
  <c r="R25" i="1"/>
  <c r="S25" i="1"/>
  <c r="S21" i="1" s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D47" i="1"/>
  <c r="D27" i="1"/>
  <c r="D26" i="1"/>
  <c r="D25" i="1"/>
  <c r="D24" i="1"/>
  <c r="D22" i="1"/>
  <c r="I49" i="1"/>
  <c r="I50" i="1"/>
  <c r="I51" i="1"/>
  <c r="I52" i="1"/>
  <c r="I48" i="1"/>
  <c r="I60" i="1" l="1"/>
  <c r="I61" i="1"/>
  <c r="I62" i="1"/>
  <c r="I63" i="1"/>
  <c r="I59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D38" i="1"/>
  <c r="Q39" i="1"/>
  <c r="S39" i="1" s="1"/>
  <c r="P39" i="1"/>
  <c r="R39" i="1" s="1"/>
  <c r="Q41" i="1"/>
  <c r="S41" i="1" s="1"/>
  <c r="P41" i="1"/>
  <c r="R41" i="1" s="1"/>
  <c r="Q44" i="1"/>
  <c r="S44" i="1" s="1"/>
  <c r="P44" i="1"/>
  <c r="R44" i="1" s="1"/>
  <c r="Q53" i="1"/>
  <c r="S53" i="1" s="1"/>
  <c r="P53" i="1"/>
  <c r="R53" i="1" s="1"/>
  <c r="Q56" i="1"/>
  <c r="S56" i="1" s="1"/>
  <c r="P56" i="1"/>
  <c r="R56" i="1" s="1"/>
  <c r="Q55" i="1"/>
  <c r="S55" i="1" s="1"/>
  <c r="P55" i="1"/>
  <c r="R55" i="1" s="1"/>
  <c r="Q64" i="1"/>
  <c r="S64" i="1" s="1"/>
  <c r="P64" i="1"/>
  <c r="R64" i="1" s="1"/>
  <c r="Q65" i="1"/>
  <c r="S65" i="1" s="1"/>
  <c r="P65" i="1"/>
  <c r="R65" i="1" s="1"/>
  <c r="Q67" i="1"/>
  <c r="S67" i="1" s="1"/>
  <c r="P67" i="1"/>
  <c r="R67" i="1" s="1"/>
  <c r="Q72" i="1"/>
  <c r="S72" i="1" s="1"/>
  <c r="P72" i="1"/>
  <c r="R72" i="1" s="1"/>
  <c r="Q73" i="1"/>
  <c r="S73" i="1" s="1"/>
  <c r="P73" i="1"/>
  <c r="R73" i="1" s="1"/>
  <c r="Q75" i="1"/>
  <c r="S75" i="1" s="1"/>
  <c r="P75" i="1"/>
  <c r="R75" i="1" s="1"/>
  <c r="Q77" i="1"/>
  <c r="S77" i="1" s="1"/>
  <c r="P77" i="1"/>
  <c r="R77" i="1" s="1"/>
  <c r="O52" i="1"/>
  <c r="O31" i="1" l="1"/>
  <c r="P31" i="1"/>
  <c r="R31" i="1" s="1"/>
  <c r="Q31" i="1"/>
  <c r="S31" i="1" s="1"/>
  <c r="O32" i="1"/>
  <c r="P32" i="1"/>
  <c r="R32" i="1" s="1"/>
  <c r="Q32" i="1"/>
  <c r="S32" i="1" s="1"/>
  <c r="O34" i="1"/>
  <c r="P34" i="1"/>
  <c r="R34" i="1" s="1"/>
  <c r="Q34" i="1"/>
  <c r="S34" i="1" s="1"/>
  <c r="O48" i="1"/>
  <c r="P48" i="1"/>
  <c r="R48" i="1" s="1"/>
  <c r="Q48" i="1"/>
  <c r="S48" i="1" s="1"/>
  <c r="O49" i="1"/>
  <c r="P49" i="1"/>
  <c r="R49" i="1" s="1"/>
  <c r="Q49" i="1"/>
  <c r="S49" i="1" s="1"/>
  <c r="O50" i="1"/>
  <c r="P50" i="1"/>
  <c r="R50" i="1" s="1"/>
  <c r="Q50" i="1"/>
  <c r="S50" i="1" s="1"/>
  <c r="O51" i="1"/>
  <c r="P51" i="1"/>
  <c r="R51" i="1" s="1"/>
  <c r="Q51" i="1"/>
  <c r="S51" i="1" s="1"/>
  <c r="P52" i="1"/>
  <c r="R52" i="1" s="1"/>
  <c r="Q52" i="1"/>
  <c r="S52" i="1" s="1"/>
  <c r="O59" i="1"/>
  <c r="P59" i="1"/>
  <c r="R59" i="1" s="1"/>
  <c r="Q59" i="1"/>
  <c r="S59" i="1" s="1"/>
  <c r="O60" i="1"/>
  <c r="P60" i="1"/>
  <c r="R60" i="1" s="1"/>
  <c r="Q60" i="1"/>
  <c r="S60" i="1" s="1"/>
  <c r="O61" i="1"/>
  <c r="P61" i="1"/>
  <c r="R61" i="1" s="1"/>
  <c r="Q61" i="1"/>
  <c r="S61" i="1" s="1"/>
  <c r="O62" i="1"/>
  <c r="P62" i="1"/>
  <c r="R62" i="1" s="1"/>
  <c r="Q62" i="1"/>
  <c r="S62" i="1" s="1"/>
  <c r="O63" i="1"/>
  <c r="P63" i="1"/>
  <c r="R63" i="1" s="1"/>
  <c r="Q63" i="1"/>
  <c r="S63" i="1" s="1"/>
  <c r="O74" i="1"/>
  <c r="O80" i="1"/>
  <c r="P80" i="1"/>
  <c r="R80" i="1" s="1"/>
  <c r="Q80" i="1"/>
  <c r="S80" i="1" s="1"/>
  <c r="O81" i="1"/>
  <c r="P81" i="1"/>
  <c r="R81" i="1" s="1"/>
  <c r="Q81" i="1"/>
  <c r="S81" i="1" s="1"/>
  <c r="O82" i="1"/>
  <c r="P82" i="1"/>
  <c r="R82" i="1" s="1"/>
  <c r="Q82" i="1"/>
  <c r="S82" i="1" s="1"/>
  <c r="O83" i="1"/>
  <c r="P83" i="1"/>
  <c r="R83" i="1" s="1"/>
  <c r="Q83" i="1"/>
  <c r="S83" i="1" s="1"/>
  <c r="O84" i="1"/>
  <c r="P84" i="1"/>
  <c r="R84" i="1" s="1"/>
  <c r="Q84" i="1"/>
  <c r="S84" i="1" s="1"/>
  <c r="O85" i="1"/>
  <c r="P85" i="1"/>
  <c r="R85" i="1" s="1"/>
  <c r="Q85" i="1"/>
  <c r="S85" i="1" s="1"/>
  <c r="O86" i="1"/>
  <c r="P86" i="1"/>
  <c r="R86" i="1" s="1"/>
  <c r="Q86" i="1"/>
  <c r="S86" i="1" s="1"/>
  <c r="O87" i="1"/>
  <c r="P87" i="1"/>
  <c r="R87" i="1" s="1"/>
  <c r="Q87" i="1"/>
  <c r="S87" i="1" s="1"/>
  <c r="O88" i="1"/>
  <c r="P88" i="1"/>
  <c r="R88" i="1" s="1"/>
  <c r="Q88" i="1"/>
  <c r="S88" i="1" s="1"/>
  <c r="O89" i="1"/>
  <c r="P89" i="1"/>
  <c r="R89" i="1" s="1"/>
  <c r="Q89" i="1"/>
  <c r="S89" i="1" s="1"/>
  <c r="O90" i="1"/>
  <c r="P90" i="1"/>
  <c r="R90" i="1" s="1"/>
  <c r="Q90" i="1"/>
  <c r="S90" i="1" s="1"/>
  <c r="N79" i="1"/>
  <c r="M79" i="1"/>
  <c r="L79" i="1"/>
  <c r="K79" i="1"/>
  <c r="J79" i="1"/>
  <c r="I79" i="1"/>
  <c r="H79" i="1"/>
  <c r="G79" i="1"/>
  <c r="F79" i="1"/>
  <c r="E79" i="1"/>
  <c r="D79" i="1"/>
  <c r="Q78" i="1"/>
  <c r="S78" i="1" s="1"/>
  <c r="P78" i="1"/>
  <c r="R78" i="1" s="1"/>
  <c r="P76" i="1"/>
  <c r="R76" i="1" s="1"/>
  <c r="N74" i="1"/>
  <c r="M74" i="1"/>
  <c r="J74" i="1"/>
  <c r="I74" i="1"/>
  <c r="H74" i="1"/>
  <c r="G74" i="1"/>
  <c r="F74" i="1"/>
  <c r="E74" i="1"/>
  <c r="D74" i="1"/>
  <c r="Q70" i="1"/>
  <c r="S70" i="1" s="1"/>
  <c r="P70" i="1"/>
  <c r="R70" i="1" s="1"/>
  <c r="P69" i="1"/>
  <c r="R69" i="1" s="1"/>
  <c r="Q69" i="1"/>
  <c r="S69" i="1" s="1"/>
  <c r="Q68" i="1"/>
  <c r="S68" i="1" s="1"/>
  <c r="P68" i="1"/>
  <c r="R68" i="1" s="1"/>
  <c r="Q66" i="1"/>
  <c r="S66" i="1" s="1"/>
  <c r="P66" i="1"/>
  <c r="R66" i="1" s="1"/>
  <c r="N58" i="1"/>
  <c r="M58" i="1"/>
  <c r="L58" i="1"/>
  <c r="K58" i="1"/>
  <c r="J58" i="1"/>
  <c r="I58" i="1"/>
  <c r="H58" i="1"/>
  <c r="G58" i="1"/>
  <c r="F58" i="1"/>
  <c r="E58" i="1"/>
  <c r="D58" i="1"/>
  <c r="N47" i="1"/>
  <c r="M47" i="1"/>
  <c r="L47" i="1"/>
  <c r="K47" i="1"/>
  <c r="J47" i="1"/>
  <c r="I47" i="1"/>
  <c r="H47" i="1"/>
  <c r="G47" i="1"/>
  <c r="F47" i="1"/>
  <c r="E47" i="1"/>
  <c r="N42" i="1"/>
  <c r="K42" i="1"/>
  <c r="J42" i="1"/>
  <c r="I42" i="1"/>
  <c r="H42" i="1"/>
  <c r="G42" i="1"/>
  <c r="F42" i="1"/>
  <c r="E42" i="1"/>
  <c r="D42" i="1"/>
  <c r="Q43" i="1"/>
  <c r="S43" i="1" s="1"/>
  <c r="P43" i="1"/>
  <c r="R43" i="1" s="1"/>
  <c r="Q40" i="1"/>
  <c r="S40" i="1" s="1"/>
  <c r="P40" i="1"/>
  <c r="R40" i="1" s="1"/>
  <c r="O35" i="1"/>
  <c r="N35" i="1"/>
  <c r="Q37" i="1"/>
  <c r="S37" i="1" s="1"/>
  <c r="P37" i="1"/>
  <c r="R37" i="1" s="1"/>
  <c r="G35" i="1"/>
  <c r="F35" i="1"/>
  <c r="Q36" i="1"/>
  <c r="S36" i="1" s="1"/>
  <c r="P36" i="1"/>
  <c r="R36" i="1" s="1"/>
  <c r="M35" i="1"/>
  <c r="L35" i="1"/>
  <c r="I35" i="1"/>
  <c r="H35" i="1"/>
  <c r="E35" i="1"/>
  <c r="D35" i="1"/>
  <c r="N33" i="1"/>
  <c r="N30" i="1" s="1"/>
  <c r="M33" i="1"/>
  <c r="M30" i="1" s="1"/>
  <c r="L33" i="1"/>
  <c r="L30" i="1" s="1"/>
  <c r="K33" i="1"/>
  <c r="K30" i="1" s="1"/>
  <c r="J33" i="1"/>
  <c r="J30" i="1" s="1"/>
  <c r="I33" i="1"/>
  <c r="I30" i="1" s="1"/>
  <c r="H33" i="1"/>
  <c r="H30" i="1" s="1"/>
  <c r="G33" i="1"/>
  <c r="G30" i="1" s="1"/>
  <c r="F33" i="1"/>
  <c r="F30" i="1" s="1"/>
  <c r="E33" i="1"/>
  <c r="E30" i="1" s="1"/>
  <c r="D33" i="1"/>
  <c r="D30" i="1" s="1"/>
  <c r="G71" i="1" l="1"/>
  <c r="N46" i="1"/>
  <c r="H29" i="1"/>
  <c r="G46" i="1"/>
  <c r="K46" i="1"/>
  <c r="E54" i="1"/>
  <c r="I54" i="1"/>
  <c r="M54" i="1"/>
  <c r="K71" i="1"/>
  <c r="O33" i="1"/>
  <c r="O30" i="1" s="1"/>
  <c r="N54" i="1"/>
  <c r="O58" i="1"/>
  <c r="O42" i="1"/>
  <c r="G57" i="1"/>
  <c r="G54" i="1"/>
  <c r="K54" i="1"/>
  <c r="F46" i="1"/>
  <c r="P47" i="1"/>
  <c r="R47" i="1" s="1"/>
  <c r="F54" i="1"/>
  <c r="J54" i="1"/>
  <c r="F71" i="1"/>
  <c r="N71" i="1"/>
  <c r="O79" i="1"/>
  <c r="O47" i="1"/>
  <c r="F29" i="1"/>
  <c r="N29" i="1"/>
  <c r="D71" i="1"/>
  <c r="L71" i="1"/>
  <c r="G29" i="1"/>
  <c r="P58" i="1"/>
  <c r="R58" i="1" s="1"/>
  <c r="P79" i="1"/>
  <c r="R79" i="1" s="1"/>
  <c r="D29" i="1"/>
  <c r="K57" i="1"/>
  <c r="E29" i="1"/>
  <c r="E46" i="1"/>
  <c r="E71" i="1"/>
  <c r="I71" i="1"/>
  <c r="M71" i="1"/>
  <c r="F57" i="1"/>
  <c r="P30" i="1"/>
  <c r="R30" i="1" s="1"/>
  <c r="P33" i="1"/>
  <c r="R33" i="1" s="1"/>
  <c r="Q47" i="1"/>
  <c r="S47" i="1" s="1"/>
  <c r="Q58" i="1"/>
  <c r="S58" i="1" s="1"/>
  <c r="Q79" i="1"/>
  <c r="S79" i="1" s="1"/>
  <c r="N57" i="1"/>
  <c r="Q30" i="1"/>
  <c r="S30" i="1" s="1"/>
  <c r="Q33" i="1"/>
  <c r="S33" i="1" s="1"/>
  <c r="J46" i="1"/>
  <c r="D46" i="1"/>
  <c r="H46" i="1"/>
  <c r="D57" i="1"/>
  <c r="H57" i="1"/>
  <c r="H71" i="1"/>
  <c r="I46" i="1"/>
  <c r="D54" i="1"/>
  <c r="H54" i="1"/>
  <c r="E57" i="1"/>
  <c r="I57" i="1"/>
  <c r="I29" i="1"/>
  <c r="J57" i="1"/>
  <c r="J35" i="1"/>
  <c r="L42" i="1"/>
  <c r="P42" i="1" s="1"/>
  <c r="R42" i="1" s="1"/>
  <c r="L46" i="1"/>
  <c r="L54" i="1"/>
  <c r="L57" i="1"/>
  <c r="K74" i="1"/>
  <c r="K35" i="1"/>
  <c r="M42" i="1"/>
  <c r="Q42" i="1" s="1"/>
  <c r="S42" i="1" s="1"/>
  <c r="M46" i="1"/>
  <c r="M57" i="1"/>
  <c r="J71" i="1"/>
  <c r="L74" i="1"/>
  <c r="P74" i="1" s="1"/>
  <c r="R74" i="1" s="1"/>
  <c r="Q76" i="1"/>
  <c r="S76" i="1" s="1"/>
  <c r="P54" i="1" l="1"/>
  <c r="R54" i="1" s="1"/>
  <c r="Q46" i="1"/>
  <c r="S46" i="1" s="1"/>
  <c r="Q71" i="1"/>
  <c r="S71" i="1" s="1"/>
  <c r="Q54" i="1"/>
  <c r="S54" i="1" s="1"/>
  <c r="G45" i="1"/>
  <c r="G28" i="1" s="1"/>
  <c r="P71" i="1"/>
  <c r="R71" i="1" s="1"/>
  <c r="O29" i="1"/>
  <c r="K45" i="1"/>
  <c r="O71" i="1"/>
  <c r="O57" i="1"/>
  <c r="O54" i="1"/>
  <c r="O46" i="1"/>
  <c r="N45" i="1"/>
  <c r="N28" i="1" s="1"/>
  <c r="F45" i="1"/>
  <c r="F28" i="1" s="1"/>
  <c r="E45" i="1"/>
  <c r="E28" i="1" s="1"/>
  <c r="Q57" i="1"/>
  <c r="S57" i="1" s="1"/>
  <c r="M29" i="1"/>
  <c r="P46" i="1"/>
  <c r="R46" i="1" s="1"/>
  <c r="P57" i="1"/>
  <c r="R57" i="1" s="1"/>
  <c r="L29" i="1"/>
  <c r="H45" i="1"/>
  <c r="D45" i="1"/>
  <c r="D23" i="1" s="1"/>
  <c r="I45" i="1"/>
  <c r="Q35" i="1"/>
  <c r="S35" i="1" s="1"/>
  <c r="Q74" i="1"/>
  <c r="S74" i="1" s="1"/>
  <c r="P35" i="1"/>
  <c r="R35" i="1" s="1"/>
  <c r="M45" i="1"/>
  <c r="K29" i="1"/>
  <c r="L45" i="1"/>
  <c r="J29" i="1"/>
  <c r="J45" i="1"/>
  <c r="O45" i="1" l="1"/>
  <c r="O28" i="1" s="1"/>
  <c r="M28" i="1"/>
  <c r="D21" i="1"/>
  <c r="D28" i="1"/>
  <c r="H28" i="1"/>
  <c r="I28" i="1"/>
  <c r="K28" i="1"/>
  <c r="Q29" i="1"/>
  <c r="S29" i="1" s="1"/>
  <c r="J28" i="1"/>
  <c r="P29" i="1"/>
  <c r="R29" i="1" s="1"/>
  <c r="P45" i="1"/>
  <c r="R45" i="1" s="1"/>
  <c r="Q45" i="1"/>
  <c r="S45" i="1" s="1"/>
  <c r="L28" i="1"/>
  <c r="Q28" i="1" l="1"/>
  <c r="S28" i="1" s="1"/>
  <c r="P28" i="1"/>
  <c r="R28" i="1" s="1"/>
</calcChain>
</file>

<file path=xl/sharedStrings.xml><?xml version="1.0" encoding="utf-8"?>
<sst xmlns="http://schemas.openxmlformats.org/spreadsheetml/2006/main" count="359" uniqueCount="174">
  <si>
    <t>Приложение  № 2</t>
  </si>
  <si>
    <t>к приказу Минэнерго России</t>
  </si>
  <si>
    <t>от « 25 » апреля 2018 г. № 320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</si>
  <si>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</si>
  <si>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</si>
  <si>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</si>
  <si>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</si>
  <si>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</si>
  <si>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</si>
  <si>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</si>
  <si>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</si>
  <si>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</si>
  <si>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</si>
  <si>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</si>
  <si>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</si>
  <si>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</si>
  <si>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</si>
  <si>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</si>
  <si>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</si>
  <si>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</si>
  <si>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</si>
  <si>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</si>
  <si>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</si>
  <si>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</si>
  <si>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</si>
  <si>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</si>
  <si>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</si>
  <si>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</si>
  <si>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</si>
  <si>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</si>
  <si>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</si>
  <si>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</si>
  <si>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</si>
  <si>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</si>
  <si>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</si>
  <si>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</si>
  <si>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</si>
  <si>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</si>
  <si>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</si>
  <si>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</si>
  <si>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</si>
  <si>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</si>
  <si>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</si>
  <si>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</si>
  <si>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</si>
  <si>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</si>
  <si>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</si>
  <si>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</si>
  <si>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</si>
  <si>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</si>
  <si>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</si>
  <si>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</si>
  <si>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</si>
  <si>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</si>
  <si>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</si>
  <si>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</si>
  <si>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</si>
  <si>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</si>
  <si>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</si>
  <si>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</si>
  <si>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</si>
  <si>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</si>
  <si>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</si>
  <si>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</si>
  <si>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</si>
  <si>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</si>
  <si>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</si>
  <si>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</si>
  <si>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</si>
  <si>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</si>
  <si>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</si>
  <si>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</si>
  <si>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</si>
  <si>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</si>
  <si>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</si>
  <si>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</si>
  <si>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</si>
  <si>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</si>
  <si>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</si>
  <si>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</si>
  <si>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</si>
  <si>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</si>
  <si>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</si>
  <si>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</si>
  <si>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</si>
  <si>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</si>
  <si>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</si>
  <si>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</si>
  <si>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</si>
  <si>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</si>
  <si>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</si>
  <si>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</si>
  <si>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</si>
  <si>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</si>
  <si>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</si>
  <si>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</si>
  <si>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</si>
  <si>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</si>
  <si>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</si>
  <si>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</si>
  <si>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</si>
  <si>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</si>
  <si>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</si>
  <si>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</si>
  <si>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</si>
  <si>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</si>
  <si>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</si>
  <si>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</si>
  <si>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</si>
  <si>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</si>
  <si>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</si>
  <si>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</si>
  <si>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 2023 год</t>
  </si>
  <si>
    <t>Год раскрытия информации: 2024 год</t>
  </si>
  <si>
    <t>Фактический объем освоения капитальных вложений на 01.01.2023 года, млн. рублей</t>
  </si>
  <si>
    <t>Остаток освоения капитальных вложений на 01.01.2023 года,  млн рублей (без НДС)</t>
  </si>
  <si>
    <t>Освоение капитальных вложений 2023 года, млн. рублей (без НДС)</t>
  </si>
  <si>
    <t>Остаток освоения капитальных вложений на 01.01.2024 года, млн. рублей (без НДС)</t>
  </si>
  <si>
    <t>Отклонение от плана освоения капитальных вложений 2023 года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</si>
  <si>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</si>
  <si>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№ 46-02-41-31 от 31.10.2022 г.</t>
  </si>
  <si>
    <t>O_К6_В1</t>
  </si>
  <si>
    <t>O_К6_В2</t>
  </si>
  <si>
    <t>Приобретение легкового транспортного средства, типа седан, МКП, 1,6 МТ, 87 л.с., 3 шт.</t>
  </si>
  <si>
    <t>O_К6_В3</t>
  </si>
  <si>
    <t>Приобретение аппарата для испытания диэлектриков типа "АИД-70М", 1 шт.</t>
  </si>
  <si>
    <t>O_К6_В4</t>
  </si>
  <si>
    <t>Приобретение Измельчителя дерева типа DH-50 на автомобильном прицепе, 1шт.</t>
  </si>
  <si>
    <t>O_К6_В5</t>
  </si>
  <si>
    <t>Приобретение клещей индукционных тип RIDGID SeekTech, 1 шт</t>
  </si>
  <si>
    <t>O_К6_В6</t>
  </si>
  <si>
    <t>Приобретение передатчика линейного типа RIDGID SeekTech ST-510, 1 шт</t>
  </si>
  <si>
    <t>O_К6_В7</t>
  </si>
  <si>
    <t>Приобретение полуприцепа ЧМЗАП 93853-038-БАК бортовой, коники по КМУ, ССУ1450-150мм, 1 шт.</t>
  </si>
  <si>
    <t>O_К6_В8</t>
  </si>
  <si>
    <t>Приобретение Рефлектометра цифрового "РЕЙС-205" с функцией моста, 1 шт</t>
  </si>
  <si>
    <t>O_К6_В9</t>
  </si>
  <si>
    <t>Приобретение Трассоискателя RIDGID SeekTech SR-20 с кейсом, 1 шт.</t>
  </si>
  <si>
    <t>O_К6_В10</t>
  </si>
  <si>
    <t>Приобретение МФУ лазерного типа Xerox DocuCentre SC2020 цветная печать, А3, цвет белый, 1 шт</t>
  </si>
  <si>
    <t>O_К6_В11</t>
  </si>
  <si>
    <t>Сервер</t>
  </si>
  <si>
    <t>J_С-01</t>
  </si>
  <si>
    <t>Програмное обеспечение Пирамида 2.0</t>
  </si>
  <si>
    <t>J_ПО-01</t>
  </si>
  <si>
    <t>Замена 1 ф (с материалом) приборов учета у которых вышел срок эксплуатации, закончился межповерочный интервал, которые вышли из строя</t>
  </si>
  <si>
    <t>J_За1ф-01</t>
  </si>
  <si>
    <t>Замена 3 ф (с материалом) приборов учета у которых вышел срок эксплуатации, закончился межповерочный интервал, которые вышли из строя</t>
  </si>
  <si>
    <t>J_За3ф-01</t>
  </si>
  <si>
    <t>Замена трансформаторов тока у которых вышел срок эксплуатации, закончился межповерочный интервал, которые вышли из строя</t>
  </si>
  <si>
    <t>J_ЗаТТ-01</t>
  </si>
  <si>
    <t>Реконструкция I секции шин в РП№2, г. Чернушка, ул. Мира</t>
  </si>
  <si>
    <t>J_РП-01</t>
  </si>
  <si>
    <t>Реконструкция II секции шин в РП№2, г. Чернушка, ул. Мира</t>
  </si>
  <si>
    <t>J_РП-02</t>
  </si>
  <si>
    <t>Реконструкция ТП№81 (замена силового трансформатора ТМ-160 кВА на ТМГ-160 кВА), г. Чернушка, ул. Мира</t>
  </si>
  <si>
    <t>J_ТП-01</t>
  </si>
  <si>
    <t>Реконструкция ТП№72 (замена силового трансформатора №2 ТМ-320 кВА на ТМГ-400 кВА), г. Чернушка, ул. Ленина</t>
  </si>
  <si>
    <t>J_ТП-02</t>
  </si>
  <si>
    <t>Реконструкция КЛ 10 кВ фид.№29-10 кВ ПС "Чернушка" Аварийно-восстановительные работы</t>
  </si>
  <si>
    <t>O_Ч2_А</t>
  </si>
  <si>
    <t>Новое строительство 2 КТП-П 10/0,4 кВ с приборами учета э\э, КЛ-10 кВ для электроснабжения объекта по адресу: г.Чернушка, ул. Шистерова, д.1 (2*630 кВА, 0,341 км, 1 шт)</t>
  </si>
  <si>
    <t>O_Ч1_ВП1</t>
  </si>
  <si>
    <t>Реализация внепланового проекта в рамках регистрации нового обособленного подрзделения для цели обслуживаня эектросетевого хозяйства на территории Кунгуског муниципального округа</t>
  </si>
  <si>
    <t>Пересмотр планов реализации по серверной инфраструктуре с учетом необходимости объединения серверной инфраструктуры в единое пространство</t>
  </si>
  <si>
    <t>Перенос планов реализации преокта в связи с изменением требвоаний к программному обеспечению и серверной инфаструктуре</t>
  </si>
  <si>
    <t>Неполное освоение ИП связано с изменением объемов установки п.у.</t>
  </si>
  <si>
    <t>Неполное освоение ИП связано с изменением объемов установки ТТ</t>
  </si>
  <si>
    <t>Превышение объема освоения преокта связана с ростом стоимости материалов для реализации мероприятйи по устанвоке п.у.</t>
  </si>
  <si>
    <t>Перенос реализации проекта в связи с пересмотром планов реконструкции сети с учетом комплексной реконструкции энерго узла</t>
  </si>
  <si>
    <t>Превышение стоимости реализации ИП связано с изменением стоимости оборудования длвы выполнения работ\</t>
  </si>
  <si>
    <t>Реалиация внеплановог проета в рамках устранени аварийного инцидента на ПС Чернушка (АРТН №14 от 03.11.2023)</t>
  </si>
  <si>
    <t>Включение нового проекта по причине заключениядоговора ТП за пределами утверждения корректировки инвестиционной программы Предприятия</t>
  </si>
  <si>
    <t>Приобретение грузового фургона с кузовом вагонного типа, разделенным на пятиместную кабину и грузовой отсек, габариты: 4865 х 1940 х 2284 мм, колёсная база: 2300 мм., дорожный просвет: 205 мм., 
снаряжённая масса: 2126 кг., тип двигателя: Р4, бензиновый, 4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</si>
</sst>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1" fillId="0" borderId="0"/>
  </cellStyleXfs>
  <cellXfs count="48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2" fillId="0" borderId="0" xfId="2" applyFont="1" applyFill="1" applyAlignment="1">
      <alignment horizontal="right" vertical="center"/>
    </xf>
    <xf numFmtId="0" fontId="4" fillId="0" borderId="0" xfId="1" applyFont="1" applyFill="1"/>
    <xf numFmtId="0" fontId="2" fillId="0" borderId="0" xfId="2" applyFont="1" applyFill="1" applyAlignment="1">
      <alignment horizontal="right"/>
    </xf>
    <xf numFmtId="4" fontId="2" fillId="0" borderId="0" xfId="1" applyNumberFormat="1" applyFont="1" applyFill="1"/>
    <xf numFmtId="0" fontId="5" fillId="0" borderId="0" xfId="1" applyFont="1" applyFill="1" applyAlignment="1"/>
    <xf numFmtId="0" fontId="6" fillId="0" borderId="0" xfId="1" applyFont="1" applyFill="1"/>
    <xf numFmtId="9" fontId="6" fillId="0" borderId="0" xfId="3" applyFont="1" applyFill="1"/>
    <xf numFmtId="0" fontId="6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1" fillId="0" borderId="0" xfId="1" applyFill="1"/>
    <xf numFmtId="0" fontId="2" fillId="0" borderId="0" xfId="1" applyFont="1" applyFill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49" fontId="3" fillId="0" borderId="4" xfId="4" applyNumberFormat="1" applyFont="1" applyFill="1" applyBorder="1" applyAlignment="1">
      <alignment horizontal="center" vertical="center" wrapText="1"/>
    </xf>
    <xf numFmtId="0" fontId="3" fillId="0" borderId="4" xfId="4" applyNumberFormat="1" applyFont="1" applyFill="1" applyBorder="1" applyAlignment="1">
      <alignment horizontal="left" vertical="center" wrapText="1"/>
    </xf>
    <xf numFmtId="0" fontId="3" fillId="0" borderId="4" xfId="4" applyNumberFormat="1" applyFont="1" applyFill="1" applyBorder="1" applyAlignment="1">
      <alignment horizontal="center" vertical="center" wrapText="1"/>
    </xf>
    <xf numFmtId="4" fontId="3" fillId="0" borderId="4" xfId="4" applyNumberFormat="1" applyFont="1" applyFill="1" applyBorder="1" applyAlignment="1">
      <alignment horizontal="center" vertical="center" wrapText="1"/>
    </xf>
    <xf numFmtId="2" fontId="3" fillId="0" borderId="4" xfId="4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wrapText="1"/>
    </xf>
    <xf numFmtId="4" fontId="3" fillId="0" borderId="4" xfId="5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49" fontId="3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left" vertical="center" wrapText="1"/>
    </xf>
    <xf numFmtId="4" fontId="3" fillId="0" borderId="10" xfId="5" applyNumberFormat="1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4" fontId="3" fillId="0" borderId="4" xfId="6" applyNumberFormat="1" applyFont="1" applyFill="1" applyBorder="1" applyAlignment="1">
      <alignment horizontal="center" vertical="center" wrapText="1"/>
    </xf>
    <xf numFmtId="0" fontId="3" fillId="0" borderId="4" xfId="4" applyFont="1" applyBorder="1" applyAlignment="1">
      <alignment horizontal="left" vertical="center" wrapText="1"/>
    </xf>
    <xf numFmtId="0" fontId="3" fillId="0" borderId="10" xfId="4" applyFont="1" applyBorder="1" applyAlignment="1">
      <alignment horizontal="center" vertical="center" wrapText="1"/>
    </xf>
    <xf numFmtId="2" fontId="3" fillId="0" borderId="4" xfId="4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 13" xfId="1" xr:uid="{00000000-0005-0000-0000-000001000000}"/>
    <cellStyle name="Обычный 2" xfId="7" xr:uid="{A10F496F-6DBC-4A6F-A43A-7604F4BE6274}"/>
    <cellStyle name="Обычный 3 2 5 6" xfId="2" xr:uid="{00000000-0005-0000-0000-000002000000}"/>
    <cellStyle name="Обычный 7" xfId="4" xr:uid="{00000000-0005-0000-0000-000003000000}"/>
    <cellStyle name="Обычный 7 17" xfId="8" xr:uid="{689C6AF8-1CB3-402F-B162-7AF88A6667F6}"/>
    <cellStyle name="Процентный 4" xfId="3" xr:uid="{00000000-0005-0000-0000-000004000000}"/>
    <cellStyle name="Финансовый" xfId="6" builtinId="3"/>
    <cellStyle name="Финансовый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3">
    <tabColor rgb="FF92D050"/>
    <pageSetUpPr fitToPage="1"/>
  </sheetPr>
  <dimension ref="A1:T90"/>
  <sheetViews>
    <sheetView showGridLines="0" tabSelected="1" zoomScale="55" zoomScaleNormal="55" workbookViewId="0">
      <pane xSplit="4" ySplit="20" topLeftCell="H21" activePane="bottomRight" state="frozen"/>
      <selection pane="topRight" activeCell="E1" sqref="E1"/>
      <selection pane="bottomLeft" activeCell="A21" sqref="A21"/>
      <selection pane="bottomRight"/>
    </sheetView>
  </sheetViews>
  <sheetFormatPr defaultRowHeight="15" customHeight="1" x14ac:dyDescent="0.3"/>
  <cols>
    <col min="1" max="1" width="14.5703125" style="12" customWidth="1"/>
    <col min="2" max="2" width="80.7109375" style="12" customWidth="1"/>
    <col min="3" max="3" width="20" style="12" customWidth="1"/>
    <col min="4" max="6" width="27.42578125" style="12" customWidth="1"/>
    <col min="7" max="7" width="26.5703125" style="12" customWidth="1"/>
    <col min="8" max="8" width="18.28515625" style="12" customWidth="1"/>
    <col min="9" max="9" width="19" style="12" customWidth="1"/>
    <col min="10" max="10" width="22.28515625" style="12" customWidth="1"/>
    <col min="11" max="14" width="18.7109375" style="12" customWidth="1"/>
    <col min="15" max="15" width="27" style="12" customWidth="1"/>
    <col min="16" max="19" width="18.7109375" style="12" customWidth="1"/>
    <col min="20" max="20" width="72" style="12" customWidth="1"/>
    <col min="21" max="16384" width="9.140625" style="4"/>
  </cols>
  <sheetData>
    <row r="1" spans="1:20" ht="15" customHeight="1" x14ac:dyDescent="0.3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 t="s">
        <v>0</v>
      </c>
    </row>
    <row r="2" spans="1:20" ht="15" customHeight="1" x14ac:dyDescent="0.3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5" t="s">
        <v>1</v>
      </c>
    </row>
    <row r="3" spans="1:20" ht="15" customHeight="1" x14ac:dyDescent="0.3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6"/>
      <c r="S3" s="1"/>
      <c r="T3" s="5" t="s">
        <v>2</v>
      </c>
    </row>
    <row r="4" spans="1:20" ht="15" customHeight="1" x14ac:dyDescent="0.3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0" ht="15" customHeight="1" x14ac:dyDescent="0.3">
      <c r="A5" s="44" t="s">
        <v>112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0" ht="15" customHeight="1" x14ac:dyDescent="0.3">
      <c r="A6" s="1"/>
      <c r="B6" s="2"/>
      <c r="C6" s="7"/>
      <c r="D6" s="7"/>
      <c r="E6" s="7"/>
      <c r="F6" s="7"/>
      <c r="G6" s="7"/>
      <c r="H6" s="7"/>
      <c r="I6" s="7"/>
      <c r="J6" s="7"/>
      <c r="K6" s="8"/>
      <c r="L6" s="8"/>
      <c r="M6" s="8"/>
      <c r="N6" s="8"/>
      <c r="O6" s="8"/>
      <c r="P6" s="8"/>
      <c r="Q6" s="8"/>
      <c r="R6" s="1"/>
      <c r="S6" s="1"/>
      <c r="T6" s="1"/>
    </row>
    <row r="7" spans="1:20" ht="15" customHeight="1" x14ac:dyDescent="0.3">
      <c r="A7" s="44" t="s">
        <v>119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15" customHeight="1" x14ac:dyDescent="0.3">
      <c r="A8" s="1"/>
      <c r="B8" s="2"/>
      <c r="C8" s="7"/>
      <c r="D8" s="7"/>
      <c r="E8" s="7"/>
      <c r="F8" s="7"/>
      <c r="G8" s="7"/>
      <c r="H8" s="7"/>
      <c r="I8" s="7"/>
      <c r="J8" s="7"/>
      <c r="K8" s="8"/>
      <c r="L8" s="8"/>
      <c r="M8" s="8"/>
      <c r="N8" s="9"/>
      <c r="O8" s="8"/>
      <c r="P8" s="8"/>
      <c r="Q8" s="8"/>
      <c r="R8" s="10"/>
      <c r="S8" s="1"/>
      <c r="T8" s="1"/>
    </row>
    <row r="9" spans="1:20" ht="15" customHeight="1" x14ac:dyDescent="0.3">
      <c r="A9" s="1"/>
      <c r="B9" s="2"/>
      <c r="C9" s="7"/>
      <c r="D9" s="7"/>
      <c r="E9" s="7"/>
      <c r="F9" s="7"/>
      <c r="G9" s="7"/>
      <c r="H9" s="7"/>
      <c r="I9" s="7"/>
      <c r="J9" s="7"/>
      <c r="K9" s="8"/>
      <c r="L9" s="8"/>
      <c r="M9" s="8"/>
      <c r="N9" s="9"/>
      <c r="O9" s="8"/>
      <c r="P9" s="8"/>
      <c r="Q9" s="8"/>
      <c r="R9" s="10"/>
      <c r="S9" s="1"/>
      <c r="T9" s="1"/>
    </row>
    <row r="10" spans="1:20" ht="15" customHeight="1" x14ac:dyDescent="0.3">
      <c r="A10" s="44" t="s">
        <v>113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5" customHeight="1" x14ac:dyDescent="0.3">
      <c r="A11" s="11"/>
      <c r="B11" s="2"/>
      <c r="C11" s="7"/>
      <c r="D11" s="7"/>
      <c r="E11" s="7"/>
      <c r="F11" s="7"/>
      <c r="G11" s="7"/>
      <c r="H11" s="7"/>
      <c r="I11" s="7"/>
      <c r="J11" s="7"/>
      <c r="K11" s="8"/>
      <c r="L11" s="8"/>
      <c r="M11" s="8"/>
      <c r="N11" s="8"/>
      <c r="O11" s="8"/>
      <c r="P11" s="8"/>
      <c r="Q11" s="8"/>
      <c r="R11" s="10"/>
      <c r="S11" s="1"/>
      <c r="T11" s="1"/>
    </row>
    <row r="12" spans="1:20" s="12" customFormat="1" ht="15" customHeight="1" x14ac:dyDescent="0.3">
      <c r="A12" s="44" t="s">
        <v>120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s="12" customFormat="1" ht="15" customHeight="1" x14ac:dyDescent="0.3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0" s="12" customFormat="1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18.75" customHeight="1" x14ac:dyDescent="0.3">
      <c r="A15" s="45" t="s">
        <v>4</v>
      </c>
      <c r="B15" s="45" t="s">
        <v>5</v>
      </c>
      <c r="C15" s="45" t="s">
        <v>6</v>
      </c>
      <c r="D15" s="32" t="s">
        <v>7</v>
      </c>
      <c r="E15" s="45" t="s">
        <v>8</v>
      </c>
      <c r="F15" s="32" t="s">
        <v>114</v>
      </c>
      <c r="G15" s="33"/>
      <c r="H15" s="32" t="s">
        <v>115</v>
      </c>
      <c r="I15" s="33"/>
      <c r="J15" s="38" t="s">
        <v>116</v>
      </c>
      <c r="K15" s="38"/>
      <c r="L15" s="38"/>
      <c r="M15" s="38"/>
      <c r="N15" s="32" t="s">
        <v>117</v>
      </c>
      <c r="O15" s="33"/>
      <c r="P15" s="38" t="s">
        <v>118</v>
      </c>
      <c r="Q15" s="38"/>
      <c r="R15" s="38"/>
      <c r="S15" s="38"/>
      <c r="T15" s="39" t="s">
        <v>9</v>
      </c>
    </row>
    <row r="16" spans="1:20" ht="18.75" customHeight="1" x14ac:dyDescent="0.3">
      <c r="A16" s="46"/>
      <c r="B16" s="46"/>
      <c r="C16" s="46"/>
      <c r="D16" s="34"/>
      <c r="E16" s="46"/>
      <c r="F16" s="34"/>
      <c r="G16" s="35"/>
      <c r="H16" s="34"/>
      <c r="I16" s="35"/>
      <c r="J16" s="38"/>
      <c r="K16" s="38"/>
      <c r="L16" s="38"/>
      <c r="M16" s="38"/>
      <c r="N16" s="34"/>
      <c r="O16" s="35"/>
      <c r="P16" s="38"/>
      <c r="Q16" s="38"/>
      <c r="R16" s="38"/>
      <c r="S16" s="38"/>
      <c r="T16" s="39"/>
    </row>
    <row r="17" spans="1:20" ht="18.75" customHeight="1" x14ac:dyDescent="0.3">
      <c r="A17" s="46"/>
      <c r="B17" s="46"/>
      <c r="C17" s="46"/>
      <c r="D17" s="34"/>
      <c r="E17" s="46"/>
      <c r="F17" s="34"/>
      <c r="G17" s="35"/>
      <c r="H17" s="34"/>
      <c r="I17" s="35"/>
      <c r="J17" s="40" t="s">
        <v>10</v>
      </c>
      <c r="K17" s="41"/>
      <c r="L17" s="40" t="s">
        <v>11</v>
      </c>
      <c r="M17" s="41"/>
      <c r="N17" s="34"/>
      <c r="O17" s="35"/>
      <c r="P17" s="40" t="s">
        <v>12</v>
      </c>
      <c r="Q17" s="41"/>
      <c r="R17" s="40" t="s">
        <v>13</v>
      </c>
      <c r="S17" s="41"/>
      <c r="T17" s="39"/>
    </row>
    <row r="18" spans="1:20" ht="18.75" customHeight="1" x14ac:dyDescent="0.3">
      <c r="A18" s="46"/>
      <c r="B18" s="46"/>
      <c r="C18" s="46"/>
      <c r="D18" s="34"/>
      <c r="E18" s="46"/>
      <c r="F18" s="36"/>
      <c r="G18" s="37"/>
      <c r="H18" s="36"/>
      <c r="I18" s="37"/>
      <c r="J18" s="42"/>
      <c r="K18" s="43"/>
      <c r="L18" s="42"/>
      <c r="M18" s="43"/>
      <c r="N18" s="36"/>
      <c r="O18" s="37"/>
      <c r="P18" s="42"/>
      <c r="Q18" s="43"/>
      <c r="R18" s="42"/>
      <c r="S18" s="43"/>
      <c r="T18" s="39"/>
    </row>
    <row r="19" spans="1:20" ht="123.75" customHeight="1" x14ac:dyDescent="0.3">
      <c r="A19" s="47"/>
      <c r="B19" s="47"/>
      <c r="C19" s="47"/>
      <c r="D19" s="36"/>
      <c r="E19" s="47"/>
      <c r="F19" s="14" t="s">
        <v>14</v>
      </c>
      <c r="G19" s="14" t="s">
        <v>15</v>
      </c>
      <c r="H19" s="14" t="s">
        <v>14</v>
      </c>
      <c r="I19" s="14" t="s">
        <v>15</v>
      </c>
      <c r="J19" s="14" t="s">
        <v>14</v>
      </c>
      <c r="K19" s="14" t="s">
        <v>15</v>
      </c>
      <c r="L19" s="14" t="s">
        <v>14</v>
      </c>
      <c r="M19" s="14" t="s">
        <v>15</v>
      </c>
      <c r="N19" s="14" t="s">
        <v>14</v>
      </c>
      <c r="O19" s="14" t="s">
        <v>15</v>
      </c>
      <c r="P19" s="14" t="s">
        <v>14</v>
      </c>
      <c r="Q19" s="14" t="s">
        <v>15</v>
      </c>
      <c r="R19" s="14" t="s">
        <v>14</v>
      </c>
      <c r="S19" s="14" t="s">
        <v>15</v>
      </c>
      <c r="T19" s="39"/>
    </row>
    <row r="20" spans="1:20" ht="15" customHeight="1" x14ac:dyDescent="0.3">
      <c r="A20" s="15">
        <v>1</v>
      </c>
      <c r="B20" s="15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  <c r="I20" s="15">
        <v>9</v>
      </c>
      <c r="J20" s="15">
        <v>10</v>
      </c>
      <c r="K20" s="15">
        <v>11</v>
      </c>
      <c r="L20" s="15">
        <v>12</v>
      </c>
      <c r="M20" s="15">
        <v>13</v>
      </c>
      <c r="N20" s="15">
        <v>14</v>
      </c>
      <c r="O20" s="15">
        <v>15</v>
      </c>
      <c r="P20" s="15">
        <v>16</v>
      </c>
      <c r="Q20" s="15">
        <v>17</v>
      </c>
      <c r="R20" s="15">
        <v>18</v>
      </c>
      <c r="S20" s="15">
        <v>19</v>
      </c>
      <c r="T20" s="15">
        <v>20</v>
      </c>
    </row>
    <row r="21" spans="1:20" s="21" customFormat="1" ht="18.75" x14ac:dyDescent="0.3">
      <c r="A21" s="16" t="s">
        <v>16</v>
      </c>
      <c r="B21" s="17" t="s">
        <v>17</v>
      </c>
      <c r="C21" s="18" t="s">
        <v>18</v>
      </c>
      <c r="D21" s="19">
        <f t="shared" ref="D21" si="0">SUM(D22:D27)</f>
        <v>0</v>
      </c>
      <c r="E21" s="19">
        <f t="shared" ref="E21:S21" si="1">SUM(E22:E27)</f>
        <v>43.023087434000004</v>
      </c>
      <c r="F21" s="19">
        <f t="shared" si="1"/>
        <v>0</v>
      </c>
      <c r="G21" s="19">
        <f t="shared" si="1"/>
        <v>2.3547400000000001</v>
      </c>
      <c r="H21" s="19">
        <f t="shared" si="1"/>
        <v>0</v>
      </c>
      <c r="I21" s="19">
        <f t="shared" si="1"/>
        <v>40.668347433999998</v>
      </c>
      <c r="J21" s="19">
        <f t="shared" si="1"/>
        <v>0</v>
      </c>
      <c r="K21" s="19">
        <f t="shared" si="1"/>
        <v>11.265719999999998</v>
      </c>
      <c r="L21" s="19">
        <f t="shared" si="1"/>
        <v>0</v>
      </c>
      <c r="M21" s="19">
        <f t="shared" si="1"/>
        <v>34.456874690666666</v>
      </c>
      <c r="N21" s="19">
        <f t="shared" si="1"/>
        <v>0</v>
      </c>
      <c r="O21" s="19">
        <f t="shared" si="1"/>
        <v>6.2114727433333323</v>
      </c>
      <c r="P21" s="19">
        <f t="shared" si="1"/>
        <v>0</v>
      </c>
      <c r="Q21" s="19">
        <f t="shared" si="1"/>
        <v>23.191154690666671</v>
      </c>
      <c r="R21" s="19">
        <f t="shared" si="1"/>
        <v>0</v>
      </c>
      <c r="S21" s="19">
        <f t="shared" si="1"/>
        <v>-51.354668972185813</v>
      </c>
      <c r="T21" s="20" t="s">
        <v>19</v>
      </c>
    </row>
    <row r="22" spans="1:20" s="21" customFormat="1" ht="18.75" x14ac:dyDescent="0.3">
      <c r="A22" s="16" t="s">
        <v>20</v>
      </c>
      <c r="B22" s="17" t="s">
        <v>21</v>
      </c>
      <c r="C22" s="18" t="s">
        <v>18</v>
      </c>
      <c r="D22" s="19">
        <f>SUM(D29)</f>
        <v>0</v>
      </c>
      <c r="E22" s="19">
        <f t="shared" ref="E22:S22" si="2">SUM(E29)</f>
        <v>12.311333443999999</v>
      </c>
      <c r="F22" s="19">
        <f t="shared" si="2"/>
        <v>0</v>
      </c>
      <c r="G22" s="19">
        <f t="shared" si="2"/>
        <v>0</v>
      </c>
      <c r="H22" s="19">
        <f t="shared" si="2"/>
        <v>0</v>
      </c>
      <c r="I22" s="19">
        <f t="shared" si="2"/>
        <v>12.311333443999999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12.311333443999999</v>
      </c>
      <c r="N22" s="19">
        <f t="shared" si="2"/>
        <v>0</v>
      </c>
      <c r="O22" s="19">
        <f t="shared" si="2"/>
        <v>0</v>
      </c>
      <c r="P22" s="19">
        <f t="shared" si="2"/>
        <v>0</v>
      </c>
      <c r="Q22" s="19">
        <f t="shared" si="2"/>
        <v>12.311333443999999</v>
      </c>
      <c r="R22" s="19">
        <f t="shared" si="2"/>
        <v>0</v>
      </c>
      <c r="S22" s="19">
        <f t="shared" si="2"/>
        <v>0</v>
      </c>
      <c r="T22" s="20" t="s">
        <v>19</v>
      </c>
    </row>
    <row r="23" spans="1:20" s="21" customFormat="1" ht="18.75" x14ac:dyDescent="0.3">
      <c r="A23" s="16" t="s">
        <v>22</v>
      </c>
      <c r="B23" s="17" t="s">
        <v>23</v>
      </c>
      <c r="C23" s="18" t="s">
        <v>18</v>
      </c>
      <c r="D23" s="19">
        <f>SUM(D45)</f>
        <v>0</v>
      </c>
      <c r="E23" s="19">
        <f t="shared" ref="E23:S23" si="3">SUM(E45)</f>
        <v>14.04645953</v>
      </c>
      <c r="F23" s="19">
        <f t="shared" si="3"/>
        <v>0</v>
      </c>
      <c r="G23" s="19">
        <f t="shared" si="3"/>
        <v>2.3547400000000001</v>
      </c>
      <c r="H23" s="19">
        <f t="shared" si="3"/>
        <v>0</v>
      </c>
      <c r="I23" s="19">
        <f t="shared" si="3"/>
        <v>11.69171953</v>
      </c>
      <c r="J23" s="19">
        <f t="shared" si="3"/>
        <v>0</v>
      </c>
      <c r="K23" s="19">
        <f t="shared" si="3"/>
        <v>11.265719999999998</v>
      </c>
      <c r="L23" s="19">
        <f t="shared" si="3"/>
        <v>0</v>
      </c>
      <c r="M23" s="19">
        <f t="shared" si="3"/>
        <v>5.4802467866666671</v>
      </c>
      <c r="N23" s="19">
        <f t="shared" si="3"/>
        <v>0</v>
      </c>
      <c r="O23" s="19">
        <f t="shared" si="3"/>
        <v>6.2114727433333323</v>
      </c>
      <c r="P23" s="19">
        <f t="shared" si="3"/>
        <v>0</v>
      </c>
      <c r="Q23" s="19">
        <f t="shared" si="3"/>
        <v>-5.7854732133333311</v>
      </c>
      <c r="R23" s="19">
        <f t="shared" si="3"/>
        <v>0</v>
      </c>
      <c r="S23" s="19">
        <f t="shared" si="3"/>
        <v>-51.354668972185813</v>
      </c>
      <c r="T23" s="20" t="s">
        <v>19</v>
      </c>
    </row>
    <row r="24" spans="1:20" s="21" customFormat="1" ht="31.5" x14ac:dyDescent="0.3">
      <c r="A24" s="16" t="s">
        <v>24</v>
      </c>
      <c r="B24" s="17" t="s">
        <v>25</v>
      </c>
      <c r="C24" s="18" t="s">
        <v>18</v>
      </c>
      <c r="D24" s="19">
        <f>SUM(D74)</f>
        <v>0</v>
      </c>
      <c r="E24" s="19">
        <f t="shared" ref="E24:S24" si="4">SUM(E74)</f>
        <v>0</v>
      </c>
      <c r="F24" s="19">
        <f t="shared" si="4"/>
        <v>0</v>
      </c>
      <c r="G24" s="19">
        <f t="shared" si="4"/>
        <v>0</v>
      </c>
      <c r="H24" s="19">
        <f t="shared" si="4"/>
        <v>0</v>
      </c>
      <c r="I24" s="19">
        <f t="shared" si="4"/>
        <v>0</v>
      </c>
      <c r="J24" s="19">
        <f t="shared" si="4"/>
        <v>0</v>
      </c>
      <c r="K24" s="19">
        <f t="shared" si="4"/>
        <v>0</v>
      </c>
      <c r="L24" s="19">
        <f t="shared" si="4"/>
        <v>0</v>
      </c>
      <c r="M24" s="19">
        <f t="shared" si="4"/>
        <v>0</v>
      </c>
      <c r="N24" s="19">
        <f t="shared" si="4"/>
        <v>0</v>
      </c>
      <c r="O24" s="19">
        <f t="shared" si="4"/>
        <v>0</v>
      </c>
      <c r="P24" s="19">
        <f t="shared" si="4"/>
        <v>0</v>
      </c>
      <c r="Q24" s="19">
        <f t="shared" si="4"/>
        <v>0</v>
      </c>
      <c r="R24" s="19">
        <f t="shared" si="4"/>
        <v>0</v>
      </c>
      <c r="S24" s="19">
        <f t="shared" si="4"/>
        <v>0</v>
      </c>
      <c r="T24" s="20" t="s">
        <v>19</v>
      </c>
    </row>
    <row r="25" spans="1:20" s="21" customFormat="1" ht="18.75" x14ac:dyDescent="0.3">
      <c r="A25" s="16" t="s">
        <v>26</v>
      </c>
      <c r="B25" s="17" t="s">
        <v>27</v>
      </c>
      <c r="C25" s="18" t="s">
        <v>18</v>
      </c>
      <c r="D25" s="19">
        <f>SUM(D77)</f>
        <v>0</v>
      </c>
      <c r="E25" s="19">
        <f t="shared" ref="E25:S25" si="5">SUM(E77)</f>
        <v>0</v>
      </c>
      <c r="F25" s="19">
        <f t="shared" si="5"/>
        <v>0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19">
        <f t="shared" si="5"/>
        <v>0</v>
      </c>
      <c r="N25" s="19">
        <f t="shared" si="5"/>
        <v>0</v>
      </c>
      <c r="O25" s="19">
        <f t="shared" si="5"/>
        <v>0</v>
      </c>
      <c r="P25" s="19">
        <f t="shared" si="5"/>
        <v>0</v>
      </c>
      <c r="Q25" s="19">
        <f t="shared" si="5"/>
        <v>0</v>
      </c>
      <c r="R25" s="19">
        <f t="shared" si="5"/>
        <v>0</v>
      </c>
      <c r="S25" s="19">
        <f t="shared" si="5"/>
        <v>0</v>
      </c>
      <c r="T25" s="20" t="s">
        <v>19</v>
      </c>
    </row>
    <row r="26" spans="1:20" s="21" customFormat="1" ht="31.5" x14ac:dyDescent="0.3">
      <c r="A26" s="16" t="s">
        <v>28</v>
      </c>
      <c r="B26" s="17" t="s">
        <v>29</v>
      </c>
      <c r="C26" s="18" t="s">
        <v>18</v>
      </c>
      <c r="D26" s="19">
        <f>SUM(D78)</f>
        <v>0</v>
      </c>
      <c r="E26" s="19">
        <f t="shared" ref="E26:S26" si="6">SUM(E78)</f>
        <v>0</v>
      </c>
      <c r="F26" s="19">
        <f t="shared" si="6"/>
        <v>0</v>
      </c>
      <c r="G26" s="19">
        <f t="shared" si="6"/>
        <v>0</v>
      </c>
      <c r="H26" s="19">
        <f t="shared" si="6"/>
        <v>0</v>
      </c>
      <c r="I26" s="19">
        <f t="shared" si="6"/>
        <v>0</v>
      </c>
      <c r="J26" s="19">
        <f t="shared" si="6"/>
        <v>0</v>
      </c>
      <c r="K26" s="19">
        <f t="shared" si="6"/>
        <v>0</v>
      </c>
      <c r="L26" s="19">
        <f t="shared" si="6"/>
        <v>0</v>
      </c>
      <c r="M26" s="19">
        <f t="shared" si="6"/>
        <v>0</v>
      </c>
      <c r="N26" s="19">
        <f t="shared" si="6"/>
        <v>0</v>
      </c>
      <c r="O26" s="19">
        <f t="shared" si="6"/>
        <v>0</v>
      </c>
      <c r="P26" s="19">
        <f t="shared" si="6"/>
        <v>0</v>
      </c>
      <c r="Q26" s="19">
        <f t="shared" si="6"/>
        <v>0</v>
      </c>
      <c r="R26" s="19">
        <f t="shared" si="6"/>
        <v>0</v>
      </c>
      <c r="S26" s="19">
        <f t="shared" si="6"/>
        <v>0</v>
      </c>
      <c r="T26" s="20" t="s">
        <v>19</v>
      </c>
    </row>
    <row r="27" spans="1:20" s="21" customFormat="1" ht="18.75" x14ac:dyDescent="0.3">
      <c r="A27" s="16" t="s">
        <v>30</v>
      </c>
      <c r="B27" s="17" t="s">
        <v>31</v>
      </c>
      <c r="C27" s="18" t="s">
        <v>18</v>
      </c>
      <c r="D27" s="19">
        <f>SUM(D79)</f>
        <v>0</v>
      </c>
      <c r="E27" s="19">
        <f t="shared" ref="E27:S27" si="7">SUM(E79)</f>
        <v>16.665294460000002</v>
      </c>
      <c r="F27" s="19">
        <f t="shared" si="7"/>
        <v>0</v>
      </c>
      <c r="G27" s="19">
        <f t="shared" si="7"/>
        <v>0</v>
      </c>
      <c r="H27" s="19">
        <f t="shared" si="7"/>
        <v>0</v>
      </c>
      <c r="I27" s="19">
        <f t="shared" si="7"/>
        <v>16.665294460000002</v>
      </c>
      <c r="J27" s="19">
        <f t="shared" si="7"/>
        <v>0</v>
      </c>
      <c r="K27" s="19">
        <f t="shared" si="7"/>
        <v>0</v>
      </c>
      <c r="L27" s="19">
        <f t="shared" si="7"/>
        <v>0</v>
      </c>
      <c r="M27" s="19">
        <f t="shared" si="7"/>
        <v>16.665294460000002</v>
      </c>
      <c r="N27" s="19">
        <f t="shared" si="7"/>
        <v>0</v>
      </c>
      <c r="O27" s="19">
        <f t="shared" si="7"/>
        <v>0</v>
      </c>
      <c r="P27" s="19">
        <f t="shared" si="7"/>
        <v>0</v>
      </c>
      <c r="Q27" s="19">
        <f t="shared" si="7"/>
        <v>16.665294460000002</v>
      </c>
      <c r="R27" s="19">
        <f t="shared" si="7"/>
        <v>0</v>
      </c>
      <c r="S27" s="19">
        <f t="shared" si="7"/>
        <v>0</v>
      </c>
      <c r="T27" s="20" t="s">
        <v>19</v>
      </c>
    </row>
    <row r="28" spans="1:20" s="21" customFormat="1" ht="18.75" x14ac:dyDescent="0.3">
      <c r="A28" s="16" t="s">
        <v>32</v>
      </c>
      <c r="B28" s="17" t="s">
        <v>33</v>
      </c>
      <c r="C28" s="18" t="s">
        <v>18</v>
      </c>
      <c r="D28" s="22">
        <f t="shared" ref="D28:O28" si="8">SUM(D29,D45,D74,D77,D78,D79)</f>
        <v>0</v>
      </c>
      <c r="E28" s="22">
        <f t="shared" si="8"/>
        <v>43.023087434000004</v>
      </c>
      <c r="F28" s="22">
        <f t="shared" si="8"/>
        <v>0</v>
      </c>
      <c r="G28" s="22">
        <f t="shared" si="8"/>
        <v>2.3547400000000001</v>
      </c>
      <c r="H28" s="22">
        <f t="shared" si="8"/>
        <v>0</v>
      </c>
      <c r="I28" s="22">
        <f t="shared" si="8"/>
        <v>40.668347433999998</v>
      </c>
      <c r="J28" s="22">
        <f t="shared" si="8"/>
        <v>0</v>
      </c>
      <c r="K28" s="22">
        <f t="shared" si="8"/>
        <v>11.265719999999998</v>
      </c>
      <c r="L28" s="22">
        <f t="shared" si="8"/>
        <v>0</v>
      </c>
      <c r="M28" s="22">
        <f t="shared" si="8"/>
        <v>34.456874690666666</v>
      </c>
      <c r="N28" s="22">
        <f t="shared" si="8"/>
        <v>0</v>
      </c>
      <c r="O28" s="22">
        <f t="shared" si="8"/>
        <v>6.2114727433333323</v>
      </c>
      <c r="P28" s="22">
        <f t="shared" ref="P28:Q32" si="9">IF(J28="нд","нд",N(L28)-N(J28))</f>
        <v>0</v>
      </c>
      <c r="Q28" s="22">
        <f t="shared" si="9"/>
        <v>23.191154690666668</v>
      </c>
      <c r="R28" s="22">
        <f t="shared" ref="R28:S32" si="10">IF(P28="нд","нд",IF(P28=0,0,IF(AND(N(J28)=0,P28&lt;&gt;0),"нд",N(P28)/N(J28)*100)))</f>
        <v>0</v>
      </c>
      <c r="S28" s="22">
        <f t="shared" si="10"/>
        <v>205.8559478725432</v>
      </c>
      <c r="T28" s="20" t="s">
        <v>19</v>
      </c>
    </row>
    <row r="29" spans="1:20" s="21" customFormat="1" ht="18.75" x14ac:dyDescent="0.3">
      <c r="A29" s="16" t="s">
        <v>34</v>
      </c>
      <c r="B29" s="17" t="s">
        <v>35</v>
      </c>
      <c r="C29" s="18" t="s">
        <v>18</v>
      </c>
      <c r="D29" s="22">
        <f t="shared" ref="D29:O29" si="11">SUM(D30,D35,D38,D42)</f>
        <v>0</v>
      </c>
      <c r="E29" s="22">
        <f t="shared" si="11"/>
        <v>12.311333443999999</v>
      </c>
      <c r="F29" s="22">
        <f t="shared" si="11"/>
        <v>0</v>
      </c>
      <c r="G29" s="22">
        <f t="shared" si="11"/>
        <v>0</v>
      </c>
      <c r="H29" s="22">
        <f t="shared" si="11"/>
        <v>0</v>
      </c>
      <c r="I29" s="22">
        <f t="shared" si="11"/>
        <v>12.311333443999999</v>
      </c>
      <c r="J29" s="22">
        <f t="shared" si="11"/>
        <v>0</v>
      </c>
      <c r="K29" s="22">
        <f t="shared" si="11"/>
        <v>0</v>
      </c>
      <c r="L29" s="22">
        <f t="shared" si="11"/>
        <v>0</v>
      </c>
      <c r="M29" s="22">
        <f t="shared" si="11"/>
        <v>12.311333443999999</v>
      </c>
      <c r="N29" s="22">
        <f t="shared" si="11"/>
        <v>0</v>
      </c>
      <c r="O29" s="22">
        <f t="shared" si="11"/>
        <v>0</v>
      </c>
      <c r="P29" s="22">
        <f t="shared" si="9"/>
        <v>0</v>
      </c>
      <c r="Q29" s="22">
        <f t="shared" si="9"/>
        <v>12.311333443999999</v>
      </c>
      <c r="R29" s="22">
        <f t="shared" si="10"/>
        <v>0</v>
      </c>
      <c r="S29" s="22" t="str">
        <f t="shared" si="10"/>
        <v>нд</v>
      </c>
      <c r="T29" s="20" t="s">
        <v>19</v>
      </c>
    </row>
    <row r="30" spans="1:20" s="21" customFormat="1" ht="31.5" x14ac:dyDescent="0.3">
      <c r="A30" s="16" t="s">
        <v>36</v>
      </c>
      <c r="B30" s="17" t="s">
        <v>37</v>
      </c>
      <c r="C30" s="18" t="s">
        <v>18</v>
      </c>
      <c r="D30" s="22">
        <f t="shared" ref="D30:O30" si="12">SUM(D31:D33)</f>
        <v>0</v>
      </c>
      <c r="E30" s="22">
        <f t="shared" si="12"/>
        <v>12.311333443999999</v>
      </c>
      <c r="F30" s="22">
        <f t="shared" si="12"/>
        <v>0</v>
      </c>
      <c r="G30" s="22">
        <f t="shared" si="12"/>
        <v>0</v>
      </c>
      <c r="H30" s="22">
        <f t="shared" si="12"/>
        <v>0</v>
      </c>
      <c r="I30" s="22">
        <f t="shared" si="12"/>
        <v>12.311333443999999</v>
      </c>
      <c r="J30" s="22">
        <f t="shared" si="12"/>
        <v>0</v>
      </c>
      <c r="K30" s="22">
        <f t="shared" si="12"/>
        <v>0</v>
      </c>
      <c r="L30" s="22">
        <f t="shared" si="12"/>
        <v>0</v>
      </c>
      <c r="M30" s="22">
        <f t="shared" si="12"/>
        <v>12.311333443999999</v>
      </c>
      <c r="N30" s="22">
        <f t="shared" si="12"/>
        <v>0</v>
      </c>
      <c r="O30" s="22">
        <f t="shared" si="12"/>
        <v>0</v>
      </c>
      <c r="P30" s="22">
        <f t="shared" si="9"/>
        <v>0</v>
      </c>
      <c r="Q30" s="22">
        <f t="shared" si="9"/>
        <v>12.311333443999999</v>
      </c>
      <c r="R30" s="22">
        <f t="shared" si="10"/>
        <v>0</v>
      </c>
      <c r="S30" s="22" t="str">
        <f t="shared" si="10"/>
        <v>нд</v>
      </c>
      <c r="T30" s="20" t="s">
        <v>19</v>
      </c>
    </row>
    <row r="31" spans="1:20" s="21" customFormat="1" ht="31.5" x14ac:dyDescent="0.3">
      <c r="A31" s="16" t="s">
        <v>38</v>
      </c>
      <c r="B31" s="17" t="s">
        <v>39</v>
      </c>
      <c r="C31" s="18" t="s">
        <v>18</v>
      </c>
      <c r="D31" s="19">
        <v>0</v>
      </c>
      <c r="E31" s="19">
        <v>6.4317091739999999</v>
      </c>
      <c r="F31" s="19">
        <v>0</v>
      </c>
      <c r="G31" s="19">
        <v>0</v>
      </c>
      <c r="H31" s="19">
        <v>0</v>
      </c>
      <c r="I31" s="19">
        <v>6.4317091739999999</v>
      </c>
      <c r="J31" s="19">
        <v>0</v>
      </c>
      <c r="K31" s="19">
        <v>0</v>
      </c>
      <c r="L31" s="19">
        <v>0</v>
      </c>
      <c r="M31" s="19">
        <v>6.4317091739999999</v>
      </c>
      <c r="N31" s="19">
        <v>0</v>
      </c>
      <c r="O31" s="19">
        <f t="shared" ref="O31:O32" si="13">I31-M31</f>
        <v>0</v>
      </c>
      <c r="P31" s="19">
        <f t="shared" si="9"/>
        <v>0</v>
      </c>
      <c r="Q31" s="19">
        <f t="shared" si="9"/>
        <v>6.4317091739999999</v>
      </c>
      <c r="R31" s="19">
        <f t="shared" si="10"/>
        <v>0</v>
      </c>
      <c r="S31" s="19" t="str">
        <f t="shared" si="10"/>
        <v>нд</v>
      </c>
      <c r="T31" s="20" t="s">
        <v>19</v>
      </c>
    </row>
    <row r="32" spans="1:20" s="21" customFormat="1" ht="31.5" x14ac:dyDescent="0.3">
      <c r="A32" s="16" t="s">
        <v>40</v>
      </c>
      <c r="B32" s="17" t="s">
        <v>41</v>
      </c>
      <c r="C32" s="18" t="s">
        <v>18</v>
      </c>
      <c r="D32" s="19">
        <v>0</v>
      </c>
      <c r="E32" s="19">
        <v>0.72262426999999996</v>
      </c>
      <c r="F32" s="19">
        <v>0</v>
      </c>
      <c r="G32" s="19">
        <v>0</v>
      </c>
      <c r="H32" s="19">
        <v>0</v>
      </c>
      <c r="I32" s="19">
        <v>0.72262426999999996</v>
      </c>
      <c r="J32" s="19">
        <v>0</v>
      </c>
      <c r="K32" s="19">
        <v>0</v>
      </c>
      <c r="L32" s="19">
        <v>0</v>
      </c>
      <c r="M32" s="19">
        <v>0.72262426999999996</v>
      </c>
      <c r="N32" s="19">
        <v>0</v>
      </c>
      <c r="O32" s="19">
        <f t="shared" si="13"/>
        <v>0</v>
      </c>
      <c r="P32" s="19">
        <f t="shared" si="9"/>
        <v>0</v>
      </c>
      <c r="Q32" s="19">
        <f t="shared" si="9"/>
        <v>0.72262426999999996</v>
      </c>
      <c r="R32" s="19">
        <f t="shared" si="10"/>
        <v>0</v>
      </c>
      <c r="S32" s="19" t="str">
        <f t="shared" si="10"/>
        <v>нд</v>
      </c>
      <c r="T32" s="20" t="s">
        <v>19</v>
      </c>
    </row>
    <row r="33" spans="1:20" s="21" customFormat="1" ht="31.5" x14ac:dyDescent="0.3">
      <c r="A33" s="16" t="s">
        <v>42</v>
      </c>
      <c r="B33" s="17" t="s">
        <v>43</v>
      </c>
      <c r="C33" s="18" t="s">
        <v>18</v>
      </c>
      <c r="D33" s="19">
        <f t="shared" ref="D33:O33" si="14">SUM(D34:D34)</f>
        <v>0</v>
      </c>
      <c r="E33" s="19">
        <f t="shared" si="14"/>
        <v>5.157</v>
      </c>
      <c r="F33" s="19">
        <f t="shared" si="14"/>
        <v>0</v>
      </c>
      <c r="G33" s="19">
        <f t="shared" si="14"/>
        <v>0</v>
      </c>
      <c r="H33" s="19">
        <f t="shared" si="14"/>
        <v>0</v>
      </c>
      <c r="I33" s="19">
        <f t="shared" si="14"/>
        <v>5.157</v>
      </c>
      <c r="J33" s="19">
        <f t="shared" si="14"/>
        <v>0</v>
      </c>
      <c r="K33" s="19">
        <f t="shared" si="14"/>
        <v>0</v>
      </c>
      <c r="L33" s="19">
        <f t="shared" si="14"/>
        <v>0</v>
      </c>
      <c r="M33" s="19">
        <f t="shared" si="14"/>
        <v>5.157</v>
      </c>
      <c r="N33" s="19">
        <f t="shared" si="14"/>
        <v>0</v>
      </c>
      <c r="O33" s="19">
        <f t="shared" si="14"/>
        <v>0</v>
      </c>
      <c r="P33" s="19">
        <f>IF(J33="нд","нд",N(L33)-N(J33))</f>
        <v>0</v>
      </c>
      <c r="Q33" s="19">
        <f>IF(K33="нд","нд",N(M33)-N(K33))</f>
        <v>5.157</v>
      </c>
      <c r="R33" s="19">
        <f>IF(P33="нд","нд",IF(P33=0,0,IF(AND(N(J33)=0,P33&lt;&gt;0),"нд",N(P33)/N(J33)*100)))</f>
        <v>0</v>
      </c>
      <c r="S33" s="19" t="str">
        <f>IF(Q33="нд","нд",IF(Q33=0,0,IF(AND(N(K33)=0,Q33&lt;&gt;0),"нд",N(Q33)/N(K33)*100)))</f>
        <v>нд</v>
      </c>
      <c r="T33" s="20" t="s">
        <v>19</v>
      </c>
    </row>
    <row r="34" spans="1:20" s="21" customFormat="1" ht="47.25" x14ac:dyDescent="0.3">
      <c r="A34" s="23" t="s">
        <v>42</v>
      </c>
      <c r="B34" s="29" t="s">
        <v>161</v>
      </c>
      <c r="C34" s="30" t="s">
        <v>162</v>
      </c>
      <c r="D34" s="19">
        <v>0</v>
      </c>
      <c r="E34" s="19">
        <v>5.157</v>
      </c>
      <c r="F34" s="19">
        <v>0</v>
      </c>
      <c r="G34" s="19">
        <v>0</v>
      </c>
      <c r="H34" s="19">
        <v>0</v>
      </c>
      <c r="I34" s="19">
        <v>5.157</v>
      </c>
      <c r="J34" s="19" t="s">
        <v>19</v>
      </c>
      <c r="K34" s="19" t="s">
        <v>19</v>
      </c>
      <c r="L34" s="19">
        <v>0</v>
      </c>
      <c r="M34" s="19">
        <v>5.157</v>
      </c>
      <c r="N34" s="19">
        <v>0</v>
      </c>
      <c r="O34" s="19">
        <f t="shared" ref="O34" si="15">I34-M34</f>
        <v>0</v>
      </c>
      <c r="P34" s="19" t="str">
        <f t="shared" ref="P34" si="16">IF(J34="нд","нд",N(L34)-N(J34))</f>
        <v>нд</v>
      </c>
      <c r="Q34" s="19" t="str">
        <f t="shared" ref="Q34" si="17">IF(K34="нд","нд",N(M34)-N(K34))</f>
        <v>нд</v>
      </c>
      <c r="R34" s="19" t="str">
        <f t="shared" ref="R34" si="18">IF(P34="нд","нд",IF(P34=0,0,IF(AND(N(J34)=0,P34&lt;&gt;0),"нд",N(P34)/N(J34)*100)))</f>
        <v>нд</v>
      </c>
      <c r="S34" s="19" t="str">
        <f t="shared" ref="S34" si="19">IF(Q34="нд","нд",IF(Q34=0,0,IF(AND(N(K34)=0,Q34&lt;&gt;0),"нд",N(Q34)/N(K34)*100)))</f>
        <v>нд</v>
      </c>
      <c r="T34" s="31" t="s">
        <v>172</v>
      </c>
    </row>
    <row r="35" spans="1:20" s="21" customFormat="1" ht="31.5" x14ac:dyDescent="0.3">
      <c r="A35" s="24" t="s">
        <v>44</v>
      </c>
      <c r="B35" s="25" t="s">
        <v>45</v>
      </c>
      <c r="C35" s="23" t="s">
        <v>18</v>
      </c>
      <c r="D35" s="26">
        <f t="shared" ref="D35:O35" si="20">SUM(D36,D37)</f>
        <v>0</v>
      </c>
      <c r="E35" s="26">
        <f t="shared" si="20"/>
        <v>0</v>
      </c>
      <c r="F35" s="26">
        <f t="shared" si="20"/>
        <v>0</v>
      </c>
      <c r="G35" s="26">
        <f t="shared" si="20"/>
        <v>0</v>
      </c>
      <c r="H35" s="26">
        <f t="shared" si="20"/>
        <v>0</v>
      </c>
      <c r="I35" s="26">
        <f t="shared" si="20"/>
        <v>0</v>
      </c>
      <c r="J35" s="26">
        <f t="shared" si="20"/>
        <v>0</v>
      </c>
      <c r="K35" s="26">
        <f t="shared" si="20"/>
        <v>0</v>
      </c>
      <c r="L35" s="26">
        <f t="shared" si="20"/>
        <v>0</v>
      </c>
      <c r="M35" s="26">
        <f t="shared" si="20"/>
        <v>0</v>
      </c>
      <c r="N35" s="26">
        <f t="shared" si="20"/>
        <v>0</v>
      </c>
      <c r="O35" s="26">
        <f t="shared" si="20"/>
        <v>0</v>
      </c>
      <c r="P35" s="26">
        <f t="shared" ref="P35:Q37" si="21">IF(J35="нд","нд",N(L35)-N(J35))</f>
        <v>0</v>
      </c>
      <c r="Q35" s="26">
        <f t="shared" si="21"/>
        <v>0</v>
      </c>
      <c r="R35" s="26">
        <f t="shared" ref="R35:S37" si="22">IF(P35="нд","нд",IF(P35=0,0,IF(AND(N(J35)=0,P35&lt;&gt;0),"нд",N(P35)/N(J35)*100)))</f>
        <v>0</v>
      </c>
      <c r="S35" s="26">
        <f t="shared" si="22"/>
        <v>0</v>
      </c>
      <c r="T35" s="20" t="s">
        <v>19</v>
      </c>
    </row>
    <row r="36" spans="1:20" s="21" customFormat="1" ht="47.25" x14ac:dyDescent="0.3">
      <c r="A36" s="16" t="s">
        <v>46</v>
      </c>
      <c r="B36" s="17" t="s">
        <v>47</v>
      </c>
      <c r="C36" s="18" t="s">
        <v>18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f t="shared" si="21"/>
        <v>0</v>
      </c>
      <c r="Q36" s="22">
        <f t="shared" si="21"/>
        <v>0</v>
      </c>
      <c r="R36" s="22">
        <f t="shared" si="22"/>
        <v>0</v>
      </c>
      <c r="S36" s="22">
        <f t="shared" si="22"/>
        <v>0</v>
      </c>
      <c r="T36" s="20" t="s">
        <v>19</v>
      </c>
    </row>
    <row r="37" spans="1:20" s="21" customFormat="1" ht="31.5" x14ac:dyDescent="0.3">
      <c r="A37" s="16" t="s">
        <v>48</v>
      </c>
      <c r="B37" s="17" t="s">
        <v>49</v>
      </c>
      <c r="C37" s="18" t="s">
        <v>18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f t="shared" si="21"/>
        <v>0</v>
      </c>
      <c r="Q37" s="22">
        <f t="shared" si="21"/>
        <v>0</v>
      </c>
      <c r="R37" s="22">
        <f t="shared" si="22"/>
        <v>0</v>
      </c>
      <c r="S37" s="22">
        <f t="shared" si="22"/>
        <v>0</v>
      </c>
      <c r="T37" s="20" t="s">
        <v>19</v>
      </c>
    </row>
    <row r="38" spans="1:20" s="21" customFormat="1" ht="31.5" x14ac:dyDescent="0.3">
      <c r="A38" s="24" t="s">
        <v>50</v>
      </c>
      <c r="B38" s="25" t="s">
        <v>51</v>
      </c>
      <c r="C38" s="23" t="s">
        <v>18</v>
      </c>
      <c r="D38" s="26">
        <f>SUM(D39,D40,D41)</f>
        <v>0</v>
      </c>
      <c r="E38" s="26">
        <f t="shared" ref="E38:S38" si="23">SUM(E39,E40,E41)</f>
        <v>0</v>
      </c>
      <c r="F38" s="26">
        <f t="shared" si="23"/>
        <v>0</v>
      </c>
      <c r="G38" s="26">
        <f t="shared" si="23"/>
        <v>0</v>
      </c>
      <c r="H38" s="26">
        <f t="shared" si="23"/>
        <v>0</v>
      </c>
      <c r="I38" s="26">
        <f t="shared" si="23"/>
        <v>0</v>
      </c>
      <c r="J38" s="26">
        <f t="shared" si="23"/>
        <v>0</v>
      </c>
      <c r="K38" s="26">
        <f t="shared" si="23"/>
        <v>0</v>
      </c>
      <c r="L38" s="26">
        <f t="shared" si="23"/>
        <v>0</v>
      </c>
      <c r="M38" s="26">
        <f t="shared" si="23"/>
        <v>0</v>
      </c>
      <c r="N38" s="26">
        <f t="shared" si="23"/>
        <v>0</v>
      </c>
      <c r="O38" s="26">
        <f t="shared" si="23"/>
        <v>0</v>
      </c>
      <c r="P38" s="26">
        <f t="shared" si="23"/>
        <v>0</v>
      </c>
      <c r="Q38" s="26">
        <f t="shared" si="23"/>
        <v>0</v>
      </c>
      <c r="R38" s="26">
        <f t="shared" si="23"/>
        <v>0</v>
      </c>
      <c r="S38" s="26">
        <f t="shared" si="23"/>
        <v>0</v>
      </c>
      <c r="T38" s="20" t="s">
        <v>19</v>
      </c>
    </row>
    <row r="39" spans="1:20" s="21" customFormat="1" ht="63" x14ac:dyDescent="0.3">
      <c r="A39" s="27" t="s">
        <v>52</v>
      </c>
      <c r="B39" s="17" t="s">
        <v>53</v>
      </c>
      <c r="C39" s="18" t="s">
        <v>18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f>IF(J39="нд","нд",N(L39)-N(J39))</f>
        <v>0</v>
      </c>
      <c r="Q39" s="26">
        <f>IF(K39="нд","нд",N(M39)-N(K39))</f>
        <v>0</v>
      </c>
      <c r="R39" s="26">
        <f>IF(P39="нд","нд",IF(P39=0,0,IF(AND(N(J39)=0,P39&lt;&gt;0),"нд",N(P39)/N(J39)*100)))</f>
        <v>0</v>
      </c>
      <c r="S39" s="26">
        <f>IF(Q39="нд","нд",IF(Q39=0,0,IF(AND(N(K39)=0,Q39&lt;&gt;0),"нд",N(Q39)/N(K39)*100)))</f>
        <v>0</v>
      </c>
      <c r="T39" s="20" t="s">
        <v>19</v>
      </c>
    </row>
    <row r="40" spans="1:20" s="21" customFormat="1" ht="47.25" x14ac:dyDescent="0.3">
      <c r="A40" s="27" t="s">
        <v>52</v>
      </c>
      <c r="B40" s="17" t="s">
        <v>54</v>
      </c>
      <c r="C40" s="18" t="s">
        <v>18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f t="shared" ref="P40:P43" si="24">IF(J40="нд","нд",N(L40)-N(J40))</f>
        <v>0</v>
      </c>
      <c r="Q40" s="19">
        <f t="shared" ref="Q40:Q43" si="25">IF(K40="нд","нд",N(M40)-N(K40))</f>
        <v>0</v>
      </c>
      <c r="R40" s="19">
        <f t="shared" ref="R40:R43" si="26">IF(P40="нд","нд",IF(P40=0,0,IF(AND(N(J40)=0,P40&lt;&gt;0),"нд",N(P40)/N(J40)*100)))</f>
        <v>0</v>
      </c>
      <c r="S40" s="19">
        <f t="shared" ref="S40:S43" si="27">IF(Q40="нд","нд",IF(Q40=0,0,IF(AND(N(K40)=0,Q40&lt;&gt;0),"нд",N(Q40)/N(K40)*100)))</f>
        <v>0</v>
      </c>
      <c r="T40" s="20" t="s">
        <v>19</v>
      </c>
    </row>
    <row r="41" spans="1:20" s="21" customFormat="1" ht="63" x14ac:dyDescent="0.3">
      <c r="A41" s="27" t="s">
        <v>52</v>
      </c>
      <c r="B41" s="17" t="s">
        <v>55</v>
      </c>
      <c r="C41" s="18" t="s">
        <v>18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f>IF(J41="нд","нд",N(L41)-N(J41))</f>
        <v>0</v>
      </c>
      <c r="Q41" s="26">
        <f>IF(K41="нд","нд",N(M41)-N(K41))</f>
        <v>0</v>
      </c>
      <c r="R41" s="26">
        <f>IF(P41="нд","нд",IF(P41=0,0,IF(AND(N(J41)=0,P41&lt;&gt;0),"нд",N(P41)/N(J41)*100)))</f>
        <v>0</v>
      </c>
      <c r="S41" s="26">
        <f>IF(Q41="нд","нд",IF(Q41=0,0,IF(AND(N(K41)=0,Q41&lt;&gt;0),"нд",N(Q41)/N(K41)*100)))</f>
        <v>0</v>
      </c>
      <c r="T41" s="20" t="s">
        <v>19</v>
      </c>
    </row>
    <row r="42" spans="1:20" s="21" customFormat="1" ht="47.25" x14ac:dyDescent="0.3">
      <c r="A42" s="16" t="s">
        <v>56</v>
      </c>
      <c r="B42" s="17" t="s">
        <v>57</v>
      </c>
      <c r="C42" s="18" t="s">
        <v>18</v>
      </c>
      <c r="D42" s="22">
        <f t="shared" ref="D42:O42" si="28">SUM(D43,D44)</f>
        <v>0</v>
      </c>
      <c r="E42" s="22">
        <f t="shared" si="28"/>
        <v>0</v>
      </c>
      <c r="F42" s="22">
        <f t="shared" si="28"/>
        <v>0</v>
      </c>
      <c r="G42" s="22">
        <f t="shared" si="28"/>
        <v>0</v>
      </c>
      <c r="H42" s="22">
        <f t="shared" si="28"/>
        <v>0</v>
      </c>
      <c r="I42" s="22">
        <f t="shared" si="28"/>
        <v>0</v>
      </c>
      <c r="J42" s="22">
        <f t="shared" si="28"/>
        <v>0</v>
      </c>
      <c r="K42" s="22">
        <f t="shared" si="28"/>
        <v>0</v>
      </c>
      <c r="L42" s="22">
        <f t="shared" si="28"/>
        <v>0</v>
      </c>
      <c r="M42" s="22">
        <f t="shared" si="28"/>
        <v>0</v>
      </c>
      <c r="N42" s="22">
        <f t="shared" si="28"/>
        <v>0</v>
      </c>
      <c r="O42" s="22">
        <f t="shared" si="28"/>
        <v>0</v>
      </c>
      <c r="P42" s="22">
        <f t="shared" si="24"/>
        <v>0</v>
      </c>
      <c r="Q42" s="22">
        <f t="shared" si="25"/>
        <v>0</v>
      </c>
      <c r="R42" s="22">
        <f t="shared" si="26"/>
        <v>0</v>
      </c>
      <c r="S42" s="22">
        <f t="shared" si="27"/>
        <v>0</v>
      </c>
      <c r="T42" s="20" t="s">
        <v>19</v>
      </c>
    </row>
    <row r="43" spans="1:20" s="21" customFormat="1" ht="47.25" x14ac:dyDescent="0.3">
      <c r="A43" s="16" t="s">
        <v>58</v>
      </c>
      <c r="B43" s="17" t="s">
        <v>59</v>
      </c>
      <c r="C43" s="18" t="s">
        <v>18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f t="shared" si="24"/>
        <v>0</v>
      </c>
      <c r="Q43" s="22">
        <f t="shared" si="25"/>
        <v>0</v>
      </c>
      <c r="R43" s="22">
        <f t="shared" si="26"/>
        <v>0</v>
      </c>
      <c r="S43" s="22">
        <f t="shared" si="27"/>
        <v>0</v>
      </c>
      <c r="T43" s="20" t="s">
        <v>19</v>
      </c>
    </row>
    <row r="44" spans="1:20" s="21" customFormat="1" ht="47.25" x14ac:dyDescent="0.3">
      <c r="A44" s="16" t="s">
        <v>60</v>
      </c>
      <c r="B44" s="17" t="s">
        <v>61</v>
      </c>
      <c r="C44" s="18" t="s">
        <v>18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f>IF(J44="нд","нд",N(L44)-N(J44))</f>
        <v>0</v>
      </c>
      <c r="Q44" s="26">
        <f>IF(K44="нд","нд",N(M44)-N(K44))</f>
        <v>0</v>
      </c>
      <c r="R44" s="26">
        <f>IF(P44="нд","нд",IF(P44=0,0,IF(AND(N(J44)=0,P44&lt;&gt;0),"нд",N(P44)/N(J44)*100)))</f>
        <v>0</v>
      </c>
      <c r="S44" s="26">
        <f>IF(Q44="нд","нд",IF(Q44=0,0,IF(AND(N(K44)=0,Q44&lt;&gt;0),"нд",N(Q44)/N(K44)*100)))</f>
        <v>0</v>
      </c>
      <c r="T44" s="20" t="s">
        <v>19</v>
      </c>
    </row>
    <row r="45" spans="1:20" s="21" customFormat="1" ht="31.5" x14ac:dyDescent="0.3">
      <c r="A45" s="24" t="s">
        <v>62</v>
      </c>
      <c r="B45" s="25" t="s">
        <v>63</v>
      </c>
      <c r="C45" s="23" t="s">
        <v>18</v>
      </c>
      <c r="D45" s="26">
        <f t="shared" ref="D45:O45" si="29">SUM(D46,D54,D57,D71)</f>
        <v>0</v>
      </c>
      <c r="E45" s="26">
        <f t="shared" si="29"/>
        <v>14.04645953</v>
      </c>
      <c r="F45" s="26">
        <f t="shared" si="29"/>
        <v>0</v>
      </c>
      <c r="G45" s="26">
        <f t="shared" si="29"/>
        <v>2.3547400000000001</v>
      </c>
      <c r="H45" s="26">
        <f t="shared" si="29"/>
        <v>0</v>
      </c>
      <c r="I45" s="26">
        <f t="shared" si="29"/>
        <v>11.69171953</v>
      </c>
      <c r="J45" s="26">
        <f t="shared" si="29"/>
        <v>0</v>
      </c>
      <c r="K45" s="26">
        <f t="shared" si="29"/>
        <v>11.265719999999998</v>
      </c>
      <c r="L45" s="26">
        <f t="shared" si="29"/>
        <v>0</v>
      </c>
      <c r="M45" s="26">
        <f t="shared" si="29"/>
        <v>5.4802467866666671</v>
      </c>
      <c r="N45" s="26">
        <f t="shared" si="29"/>
        <v>0</v>
      </c>
      <c r="O45" s="26">
        <f t="shared" si="29"/>
        <v>6.2114727433333323</v>
      </c>
      <c r="P45" s="26">
        <f t="shared" ref="P45:Q52" si="30">IF(J45="нд","нд",N(L45)-N(J45))</f>
        <v>0</v>
      </c>
      <c r="Q45" s="26">
        <f t="shared" si="30"/>
        <v>-5.7854732133333311</v>
      </c>
      <c r="R45" s="26">
        <f t="shared" ref="R45:S52" si="31">IF(P45="нд","нд",IF(P45=0,0,IF(AND(N(J45)=0,P45&lt;&gt;0),"нд",N(P45)/N(J45)*100)))</f>
        <v>0</v>
      </c>
      <c r="S45" s="26">
        <f t="shared" si="31"/>
        <v>-51.354668972185813</v>
      </c>
      <c r="T45" s="20" t="s">
        <v>19</v>
      </c>
    </row>
    <row r="46" spans="1:20" s="21" customFormat="1" ht="47.25" x14ac:dyDescent="0.3">
      <c r="A46" s="16" t="s">
        <v>64</v>
      </c>
      <c r="B46" s="17" t="s">
        <v>65</v>
      </c>
      <c r="C46" s="18" t="s">
        <v>18</v>
      </c>
      <c r="D46" s="22">
        <f t="shared" ref="D46:O46" si="32">SUM(D47,D53)</f>
        <v>0</v>
      </c>
      <c r="E46" s="22">
        <f t="shared" si="32"/>
        <v>5.6781495300000007</v>
      </c>
      <c r="F46" s="22">
        <f t="shared" si="32"/>
        <v>0</v>
      </c>
      <c r="G46" s="22">
        <f t="shared" si="32"/>
        <v>0</v>
      </c>
      <c r="H46" s="22">
        <f t="shared" si="32"/>
        <v>0</v>
      </c>
      <c r="I46" s="22">
        <f t="shared" si="32"/>
        <v>5.6781495300000007</v>
      </c>
      <c r="J46" s="22">
        <f t="shared" si="32"/>
        <v>0</v>
      </c>
      <c r="K46" s="22">
        <f t="shared" si="32"/>
        <v>5.2521499999999994</v>
      </c>
      <c r="L46" s="22">
        <f t="shared" si="32"/>
        <v>0</v>
      </c>
      <c r="M46" s="22">
        <f t="shared" si="32"/>
        <v>1.2920149999999999</v>
      </c>
      <c r="N46" s="22">
        <f t="shared" si="32"/>
        <v>0</v>
      </c>
      <c r="O46" s="22">
        <f t="shared" si="32"/>
        <v>4.3861345299999996</v>
      </c>
      <c r="P46" s="22">
        <f t="shared" si="30"/>
        <v>0</v>
      </c>
      <c r="Q46" s="22">
        <f t="shared" si="30"/>
        <v>-3.9601349999999993</v>
      </c>
      <c r="R46" s="22">
        <f t="shared" si="31"/>
        <v>0</v>
      </c>
      <c r="S46" s="22">
        <f t="shared" si="31"/>
        <v>-75.400264653522839</v>
      </c>
      <c r="T46" s="20" t="s">
        <v>19</v>
      </c>
    </row>
    <row r="47" spans="1:20" s="21" customFormat="1" ht="18.75" x14ac:dyDescent="0.3">
      <c r="A47" s="16" t="s">
        <v>66</v>
      </c>
      <c r="B47" s="17" t="s">
        <v>67</v>
      </c>
      <c r="C47" s="18" t="s">
        <v>18</v>
      </c>
      <c r="D47" s="22">
        <f t="shared" ref="D47:O47" si="33">SUM(D48:D52)</f>
        <v>0</v>
      </c>
      <c r="E47" s="22">
        <f t="shared" si="33"/>
        <v>5.6781495300000007</v>
      </c>
      <c r="F47" s="22">
        <f t="shared" si="33"/>
        <v>0</v>
      </c>
      <c r="G47" s="22">
        <f t="shared" si="33"/>
        <v>0</v>
      </c>
      <c r="H47" s="22">
        <f t="shared" si="33"/>
        <v>0</v>
      </c>
      <c r="I47" s="22">
        <f t="shared" si="33"/>
        <v>5.6781495300000007</v>
      </c>
      <c r="J47" s="22">
        <f t="shared" si="33"/>
        <v>0</v>
      </c>
      <c r="K47" s="22">
        <f t="shared" si="33"/>
        <v>5.2521499999999994</v>
      </c>
      <c r="L47" s="22">
        <f t="shared" si="33"/>
        <v>0</v>
      </c>
      <c r="M47" s="22">
        <f t="shared" si="33"/>
        <v>1.2920149999999999</v>
      </c>
      <c r="N47" s="22">
        <f t="shared" si="33"/>
        <v>0</v>
      </c>
      <c r="O47" s="22">
        <f t="shared" si="33"/>
        <v>4.3861345299999996</v>
      </c>
      <c r="P47" s="22">
        <f t="shared" si="30"/>
        <v>0</v>
      </c>
      <c r="Q47" s="22">
        <f t="shared" si="30"/>
        <v>-3.9601349999999993</v>
      </c>
      <c r="R47" s="22">
        <f t="shared" si="31"/>
        <v>0</v>
      </c>
      <c r="S47" s="22">
        <f t="shared" si="31"/>
        <v>-75.400264653522839</v>
      </c>
      <c r="T47" s="20" t="s">
        <v>19</v>
      </c>
    </row>
    <row r="48" spans="1:20" s="21" customFormat="1" ht="31.5" x14ac:dyDescent="0.3">
      <c r="A48" s="16" t="s">
        <v>66</v>
      </c>
      <c r="B48" s="17" t="s">
        <v>151</v>
      </c>
      <c r="C48" s="18" t="s">
        <v>152</v>
      </c>
      <c r="D48" s="19">
        <v>0</v>
      </c>
      <c r="E48" s="19">
        <v>2.5643739999999999</v>
      </c>
      <c r="F48" s="19">
        <v>0</v>
      </c>
      <c r="G48" s="19">
        <v>0</v>
      </c>
      <c r="H48" s="19">
        <v>0</v>
      </c>
      <c r="I48" s="19">
        <f>E48-G48</f>
        <v>2.5643739999999999</v>
      </c>
      <c r="J48" s="19">
        <v>0</v>
      </c>
      <c r="K48" s="19">
        <v>2.5643699999999998</v>
      </c>
      <c r="L48" s="19">
        <v>0</v>
      </c>
      <c r="M48" s="19">
        <v>0</v>
      </c>
      <c r="N48" s="19">
        <v>0</v>
      </c>
      <c r="O48" s="19">
        <f t="shared" ref="O48:O51" si="34">I48-M48</f>
        <v>2.5643739999999999</v>
      </c>
      <c r="P48" s="19">
        <f t="shared" si="30"/>
        <v>0</v>
      </c>
      <c r="Q48" s="19">
        <f t="shared" si="30"/>
        <v>-2.5643699999999998</v>
      </c>
      <c r="R48" s="19">
        <f t="shared" si="31"/>
        <v>0</v>
      </c>
      <c r="S48" s="19">
        <f t="shared" si="31"/>
        <v>-100</v>
      </c>
      <c r="T48" s="20" t="s">
        <v>169</v>
      </c>
    </row>
    <row r="49" spans="1:20" s="21" customFormat="1" ht="31.5" x14ac:dyDescent="0.3">
      <c r="A49" s="16" t="s">
        <v>66</v>
      </c>
      <c r="B49" s="17" t="s">
        <v>153</v>
      </c>
      <c r="C49" s="18" t="s">
        <v>154</v>
      </c>
      <c r="D49" s="19">
        <v>0</v>
      </c>
      <c r="E49" s="19">
        <v>2.2701120000000001</v>
      </c>
      <c r="F49" s="19">
        <v>0</v>
      </c>
      <c r="G49" s="19">
        <v>0</v>
      </c>
      <c r="H49" s="19">
        <v>0</v>
      </c>
      <c r="I49" s="19">
        <f t="shared" ref="I49:I52" si="35">E49-G49</f>
        <v>2.2701120000000001</v>
      </c>
      <c r="J49" s="19">
        <v>0</v>
      </c>
      <c r="K49" s="19">
        <v>2.2701099999999999</v>
      </c>
      <c r="L49" s="19">
        <v>0</v>
      </c>
      <c r="M49" s="19">
        <v>0</v>
      </c>
      <c r="N49" s="19">
        <v>0</v>
      </c>
      <c r="O49" s="19">
        <f t="shared" si="34"/>
        <v>2.2701120000000001</v>
      </c>
      <c r="P49" s="19">
        <f t="shared" si="30"/>
        <v>0</v>
      </c>
      <c r="Q49" s="19">
        <f t="shared" si="30"/>
        <v>-2.2701099999999999</v>
      </c>
      <c r="R49" s="19">
        <f t="shared" si="31"/>
        <v>0</v>
      </c>
      <c r="S49" s="19">
        <f t="shared" si="31"/>
        <v>-100</v>
      </c>
      <c r="T49" s="20" t="s">
        <v>169</v>
      </c>
    </row>
    <row r="50" spans="1:20" s="21" customFormat="1" ht="31.5" x14ac:dyDescent="0.3">
      <c r="A50" s="16" t="s">
        <v>66</v>
      </c>
      <c r="B50" s="17" t="s">
        <v>155</v>
      </c>
      <c r="C50" s="18" t="s">
        <v>156</v>
      </c>
      <c r="D50" s="19">
        <v>0</v>
      </c>
      <c r="E50" s="19">
        <v>0.15696621999999999</v>
      </c>
      <c r="F50" s="19">
        <v>0</v>
      </c>
      <c r="G50" s="19">
        <v>0</v>
      </c>
      <c r="H50" s="19">
        <v>0</v>
      </c>
      <c r="I50" s="19">
        <f t="shared" si="35"/>
        <v>0.15696621999999999</v>
      </c>
      <c r="J50" s="19">
        <v>0</v>
      </c>
      <c r="K50" s="19">
        <v>0.15697</v>
      </c>
      <c r="L50" s="19">
        <v>0</v>
      </c>
      <c r="M50" s="19">
        <v>0.33102500000000001</v>
      </c>
      <c r="N50" s="19">
        <v>0</v>
      </c>
      <c r="O50" s="19">
        <f t="shared" si="34"/>
        <v>-0.17405878000000002</v>
      </c>
      <c r="P50" s="19">
        <f t="shared" si="30"/>
        <v>0</v>
      </c>
      <c r="Q50" s="19">
        <f t="shared" si="30"/>
        <v>0.17405500000000002</v>
      </c>
      <c r="R50" s="19">
        <f t="shared" si="31"/>
        <v>0</v>
      </c>
      <c r="S50" s="19">
        <f t="shared" si="31"/>
        <v>110.88424539720967</v>
      </c>
      <c r="T50" s="20" t="s">
        <v>170</v>
      </c>
    </row>
    <row r="51" spans="1:20" s="21" customFormat="1" ht="31.5" x14ac:dyDescent="0.3">
      <c r="A51" s="16" t="s">
        <v>66</v>
      </c>
      <c r="B51" s="17" t="s">
        <v>157</v>
      </c>
      <c r="C51" s="18" t="s">
        <v>158</v>
      </c>
      <c r="D51" s="19">
        <v>0</v>
      </c>
      <c r="E51" s="19">
        <v>0.26069731000000002</v>
      </c>
      <c r="F51" s="19">
        <v>0</v>
      </c>
      <c r="G51" s="19">
        <v>0</v>
      </c>
      <c r="H51" s="19">
        <v>0</v>
      </c>
      <c r="I51" s="19">
        <f t="shared" si="35"/>
        <v>0.26069731000000002</v>
      </c>
      <c r="J51" s="19">
        <v>0</v>
      </c>
      <c r="K51" s="19">
        <v>0.26069999999999999</v>
      </c>
      <c r="L51" s="19">
        <v>0</v>
      </c>
      <c r="M51" s="19">
        <v>0.53498999999999997</v>
      </c>
      <c r="N51" s="19">
        <v>0</v>
      </c>
      <c r="O51" s="19">
        <f t="shared" si="34"/>
        <v>-0.27429268999999995</v>
      </c>
      <c r="P51" s="19">
        <f t="shared" si="30"/>
        <v>0</v>
      </c>
      <c r="Q51" s="19">
        <f t="shared" si="30"/>
        <v>0.27428999999999998</v>
      </c>
      <c r="R51" s="19">
        <f t="shared" si="31"/>
        <v>0</v>
      </c>
      <c r="S51" s="19">
        <f t="shared" si="31"/>
        <v>105.21288837744534</v>
      </c>
      <c r="T51" s="20" t="s">
        <v>170</v>
      </c>
    </row>
    <row r="52" spans="1:20" s="21" customFormat="1" ht="31.5" x14ac:dyDescent="0.3">
      <c r="A52" s="16" t="s">
        <v>66</v>
      </c>
      <c r="B52" s="17" t="s">
        <v>159</v>
      </c>
      <c r="C52" s="18" t="s">
        <v>160</v>
      </c>
      <c r="D52" s="19">
        <v>0</v>
      </c>
      <c r="E52" s="19">
        <v>0.42599999999999999</v>
      </c>
      <c r="F52" s="19">
        <v>0</v>
      </c>
      <c r="G52" s="19">
        <v>0</v>
      </c>
      <c r="H52" s="19">
        <v>0</v>
      </c>
      <c r="I52" s="19">
        <f t="shared" si="35"/>
        <v>0.42599999999999999</v>
      </c>
      <c r="J52" s="19" t="s">
        <v>19</v>
      </c>
      <c r="K52" s="19" t="s">
        <v>19</v>
      </c>
      <c r="L52" s="19">
        <v>0</v>
      </c>
      <c r="M52" s="19">
        <v>0.42599999999999999</v>
      </c>
      <c r="N52" s="19">
        <v>0</v>
      </c>
      <c r="O52" s="19">
        <f>I52-M52</f>
        <v>0</v>
      </c>
      <c r="P52" s="19" t="str">
        <f t="shared" si="30"/>
        <v>нд</v>
      </c>
      <c r="Q52" s="19" t="str">
        <f t="shared" si="30"/>
        <v>нд</v>
      </c>
      <c r="R52" s="19" t="str">
        <f t="shared" si="31"/>
        <v>нд</v>
      </c>
      <c r="S52" s="19" t="str">
        <f t="shared" si="31"/>
        <v>нд</v>
      </c>
      <c r="T52" s="20" t="s">
        <v>171</v>
      </c>
    </row>
    <row r="53" spans="1:20" s="21" customFormat="1" ht="31.5" x14ac:dyDescent="0.3">
      <c r="A53" s="24" t="s">
        <v>68</v>
      </c>
      <c r="B53" s="25" t="s">
        <v>69</v>
      </c>
      <c r="C53" s="23" t="s">
        <v>18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f t="shared" ref="P53:Q58" si="36">IF(J53="нд","нд",N(L53)-N(J53))</f>
        <v>0</v>
      </c>
      <c r="Q53" s="26">
        <f t="shared" si="36"/>
        <v>0</v>
      </c>
      <c r="R53" s="26">
        <f t="shared" ref="R53:S58" si="37">IF(P53="нд","нд",IF(P53=0,0,IF(AND(N(J53)=0,P53&lt;&gt;0),"нд",N(P53)/N(J53)*100)))</f>
        <v>0</v>
      </c>
      <c r="S53" s="26">
        <f t="shared" si="37"/>
        <v>0</v>
      </c>
      <c r="T53" s="20" t="s">
        <v>19</v>
      </c>
    </row>
    <row r="54" spans="1:20" s="21" customFormat="1" ht="31.5" x14ac:dyDescent="0.3">
      <c r="A54" s="24" t="s">
        <v>70</v>
      </c>
      <c r="B54" s="25" t="s">
        <v>71</v>
      </c>
      <c r="C54" s="23" t="s">
        <v>18</v>
      </c>
      <c r="D54" s="26">
        <f t="shared" ref="D54:O54" si="38">SUM(D55,D56)</f>
        <v>0</v>
      </c>
      <c r="E54" s="26">
        <f t="shared" si="38"/>
        <v>0</v>
      </c>
      <c r="F54" s="26">
        <f t="shared" si="38"/>
        <v>0</v>
      </c>
      <c r="G54" s="26">
        <f t="shared" si="38"/>
        <v>0</v>
      </c>
      <c r="H54" s="26">
        <f t="shared" si="38"/>
        <v>0</v>
      </c>
      <c r="I54" s="26">
        <f t="shared" si="38"/>
        <v>0</v>
      </c>
      <c r="J54" s="26">
        <f t="shared" si="38"/>
        <v>0</v>
      </c>
      <c r="K54" s="26">
        <f t="shared" si="38"/>
        <v>0</v>
      </c>
      <c r="L54" s="26">
        <f t="shared" si="38"/>
        <v>0</v>
      </c>
      <c r="M54" s="26">
        <f t="shared" si="38"/>
        <v>0</v>
      </c>
      <c r="N54" s="26">
        <f t="shared" si="38"/>
        <v>0</v>
      </c>
      <c r="O54" s="26">
        <f t="shared" si="38"/>
        <v>0</v>
      </c>
      <c r="P54" s="26">
        <f t="shared" si="36"/>
        <v>0</v>
      </c>
      <c r="Q54" s="26">
        <f t="shared" si="36"/>
        <v>0</v>
      </c>
      <c r="R54" s="26">
        <f t="shared" si="37"/>
        <v>0</v>
      </c>
      <c r="S54" s="26">
        <f t="shared" si="37"/>
        <v>0</v>
      </c>
      <c r="T54" s="20" t="s">
        <v>19</v>
      </c>
    </row>
    <row r="55" spans="1:20" s="21" customFormat="1" ht="18.75" x14ac:dyDescent="0.3">
      <c r="A55" s="16" t="s">
        <v>72</v>
      </c>
      <c r="B55" s="17" t="s">
        <v>73</v>
      </c>
      <c r="C55" s="18" t="s">
        <v>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f t="shared" si="36"/>
        <v>0</v>
      </c>
      <c r="Q55" s="26">
        <f t="shared" si="36"/>
        <v>0</v>
      </c>
      <c r="R55" s="26">
        <f t="shared" si="37"/>
        <v>0</v>
      </c>
      <c r="S55" s="26">
        <f t="shared" si="37"/>
        <v>0</v>
      </c>
      <c r="T55" s="20" t="s">
        <v>19</v>
      </c>
    </row>
    <row r="56" spans="1:20" s="21" customFormat="1" ht="31.5" x14ac:dyDescent="0.3">
      <c r="A56" s="24" t="s">
        <v>74</v>
      </c>
      <c r="B56" s="25" t="s">
        <v>75</v>
      </c>
      <c r="C56" s="23" t="s">
        <v>18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f t="shared" si="36"/>
        <v>0</v>
      </c>
      <c r="Q56" s="26">
        <f t="shared" si="36"/>
        <v>0</v>
      </c>
      <c r="R56" s="26">
        <f t="shared" si="37"/>
        <v>0</v>
      </c>
      <c r="S56" s="26">
        <f t="shared" si="37"/>
        <v>0</v>
      </c>
      <c r="T56" s="20" t="s">
        <v>19</v>
      </c>
    </row>
    <row r="57" spans="1:20" s="21" customFormat="1" ht="31.5" x14ac:dyDescent="0.3">
      <c r="A57" s="24" t="s">
        <v>76</v>
      </c>
      <c r="B57" s="25" t="s">
        <v>77</v>
      </c>
      <c r="C57" s="23" t="s">
        <v>18</v>
      </c>
      <c r="D57" s="26">
        <f t="shared" ref="D57:O57" si="39">SUM(D58,D64,D65,D66,D67,D68,D69,D70)</f>
        <v>0</v>
      </c>
      <c r="E57" s="26">
        <f t="shared" si="39"/>
        <v>8.3683099999999992</v>
      </c>
      <c r="F57" s="26">
        <f t="shared" si="39"/>
        <v>0</v>
      </c>
      <c r="G57" s="26">
        <f t="shared" si="39"/>
        <v>2.3547400000000001</v>
      </c>
      <c r="H57" s="26">
        <f t="shared" si="39"/>
        <v>0</v>
      </c>
      <c r="I57" s="26">
        <f t="shared" si="39"/>
        <v>6.0135699999999996</v>
      </c>
      <c r="J57" s="26">
        <f t="shared" si="39"/>
        <v>0</v>
      </c>
      <c r="K57" s="26">
        <f t="shared" si="39"/>
        <v>6.0135699999999996</v>
      </c>
      <c r="L57" s="26">
        <f t="shared" si="39"/>
        <v>0</v>
      </c>
      <c r="M57" s="26">
        <f t="shared" si="39"/>
        <v>4.188231786666667</v>
      </c>
      <c r="N57" s="26">
        <f t="shared" si="39"/>
        <v>0</v>
      </c>
      <c r="O57" s="26">
        <f t="shared" si="39"/>
        <v>1.8253382133333327</v>
      </c>
      <c r="P57" s="26">
        <f t="shared" si="36"/>
        <v>0</v>
      </c>
      <c r="Q57" s="26">
        <f t="shared" si="36"/>
        <v>-1.8253382133333327</v>
      </c>
      <c r="R57" s="26">
        <f t="shared" si="37"/>
        <v>0</v>
      </c>
      <c r="S57" s="26">
        <f t="shared" si="37"/>
        <v>-30.353653708750922</v>
      </c>
      <c r="T57" s="20" t="s">
        <v>19</v>
      </c>
    </row>
    <row r="58" spans="1:20" s="21" customFormat="1" ht="31.5" x14ac:dyDescent="0.3">
      <c r="A58" s="16" t="s">
        <v>78</v>
      </c>
      <c r="B58" s="17" t="s">
        <v>79</v>
      </c>
      <c r="C58" s="18" t="s">
        <v>18</v>
      </c>
      <c r="D58" s="22">
        <f t="shared" ref="D58:O58" si="40">SUM(D59:D63)</f>
        <v>0</v>
      </c>
      <c r="E58" s="22">
        <f t="shared" si="40"/>
        <v>8.3683099999999992</v>
      </c>
      <c r="F58" s="22">
        <f t="shared" si="40"/>
        <v>0</v>
      </c>
      <c r="G58" s="22">
        <f t="shared" si="40"/>
        <v>2.3547400000000001</v>
      </c>
      <c r="H58" s="22">
        <f t="shared" si="40"/>
        <v>0</v>
      </c>
      <c r="I58" s="22">
        <f t="shared" si="40"/>
        <v>6.0135699999999996</v>
      </c>
      <c r="J58" s="22">
        <f t="shared" si="40"/>
        <v>0</v>
      </c>
      <c r="K58" s="22">
        <f t="shared" si="40"/>
        <v>6.0135699999999996</v>
      </c>
      <c r="L58" s="22">
        <f t="shared" si="40"/>
        <v>0</v>
      </c>
      <c r="M58" s="22">
        <f t="shared" si="40"/>
        <v>4.188231786666667</v>
      </c>
      <c r="N58" s="22">
        <f t="shared" si="40"/>
        <v>0</v>
      </c>
      <c r="O58" s="22">
        <f t="shared" si="40"/>
        <v>1.8253382133333327</v>
      </c>
      <c r="P58" s="22">
        <f t="shared" si="36"/>
        <v>0</v>
      </c>
      <c r="Q58" s="22">
        <f t="shared" si="36"/>
        <v>-1.8253382133333327</v>
      </c>
      <c r="R58" s="22">
        <f t="shared" si="37"/>
        <v>0</v>
      </c>
      <c r="S58" s="22">
        <f t="shared" si="37"/>
        <v>-30.353653708750922</v>
      </c>
      <c r="T58" s="20" t="s">
        <v>19</v>
      </c>
    </row>
    <row r="59" spans="1:20" s="21" customFormat="1" ht="47.25" x14ac:dyDescent="0.3">
      <c r="A59" s="16" t="s">
        <v>78</v>
      </c>
      <c r="B59" s="17" t="s">
        <v>141</v>
      </c>
      <c r="C59" s="18" t="s">
        <v>142</v>
      </c>
      <c r="D59" s="19" t="s">
        <v>19</v>
      </c>
      <c r="E59" s="19">
        <v>0.52337999999999996</v>
      </c>
      <c r="F59" s="19">
        <v>0</v>
      </c>
      <c r="G59" s="19">
        <v>0</v>
      </c>
      <c r="H59" s="19">
        <v>0</v>
      </c>
      <c r="I59" s="19">
        <f>E59-G59</f>
        <v>0.52337999999999996</v>
      </c>
      <c r="J59" s="19">
        <v>0</v>
      </c>
      <c r="K59" s="19">
        <v>0.52337999999999996</v>
      </c>
      <c r="L59" s="19">
        <v>0</v>
      </c>
      <c r="M59" s="19">
        <v>0</v>
      </c>
      <c r="N59" s="19">
        <v>0</v>
      </c>
      <c r="O59" s="19">
        <f t="shared" ref="O59:O63" si="41">I59-M59</f>
        <v>0.52337999999999996</v>
      </c>
      <c r="P59" s="19">
        <f t="shared" ref="P59:P63" si="42">IF(J59="нд","нд",N(L59)-N(J59))</f>
        <v>0</v>
      </c>
      <c r="Q59" s="19">
        <f t="shared" ref="Q59:Q63" si="43">IF(K59="нд","нд",N(M59)-N(K59))</f>
        <v>-0.52337999999999996</v>
      </c>
      <c r="R59" s="19">
        <f t="shared" ref="R59:R63" si="44">IF(P59="нд","нд",IF(P59=0,0,IF(AND(N(J59)=0,P59&lt;&gt;0),"нд",N(P59)/N(J59)*100)))</f>
        <v>0</v>
      </c>
      <c r="S59" s="19">
        <f t="shared" ref="S59:S63" si="45">IF(Q59="нд","нд",IF(Q59=0,0,IF(AND(N(K59)=0,Q59&lt;&gt;0),"нд",N(Q59)/N(K59)*100)))</f>
        <v>-100</v>
      </c>
      <c r="T59" s="20" t="s">
        <v>164</v>
      </c>
    </row>
    <row r="60" spans="1:20" s="21" customFormat="1" ht="31.5" x14ac:dyDescent="0.3">
      <c r="A60" s="16" t="s">
        <v>78</v>
      </c>
      <c r="B60" s="17" t="s">
        <v>143</v>
      </c>
      <c r="C60" s="18" t="s">
        <v>144</v>
      </c>
      <c r="D60" s="19" t="s">
        <v>19</v>
      </c>
      <c r="E60" s="19">
        <v>0.755</v>
      </c>
      <c r="F60" s="19">
        <v>0</v>
      </c>
      <c r="G60" s="19">
        <v>0</v>
      </c>
      <c r="H60" s="19">
        <v>0</v>
      </c>
      <c r="I60" s="19">
        <f t="shared" ref="I60:I63" si="46">E60-G60</f>
        <v>0.755</v>
      </c>
      <c r="J60" s="19">
        <v>0</v>
      </c>
      <c r="K60" s="19">
        <v>0.755</v>
      </c>
      <c r="L60" s="19">
        <v>0</v>
      </c>
      <c r="M60" s="19">
        <v>0</v>
      </c>
      <c r="N60" s="19">
        <v>0</v>
      </c>
      <c r="O60" s="19">
        <f t="shared" si="41"/>
        <v>0.755</v>
      </c>
      <c r="P60" s="19">
        <f t="shared" si="42"/>
        <v>0</v>
      </c>
      <c r="Q60" s="19">
        <f t="shared" si="43"/>
        <v>-0.755</v>
      </c>
      <c r="R60" s="19">
        <f t="shared" si="44"/>
        <v>0</v>
      </c>
      <c r="S60" s="19">
        <f t="shared" si="45"/>
        <v>-100</v>
      </c>
      <c r="T60" s="20" t="s">
        <v>165</v>
      </c>
    </row>
    <row r="61" spans="1:20" s="21" customFormat="1" ht="31.5" x14ac:dyDescent="0.3">
      <c r="A61" s="16" t="s">
        <v>78</v>
      </c>
      <c r="B61" s="17" t="s">
        <v>145</v>
      </c>
      <c r="C61" s="18" t="s">
        <v>146</v>
      </c>
      <c r="D61" s="19" t="s">
        <v>19</v>
      </c>
      <c r="E61" s="19">
        <v>2.46061</v>
      </c>
      <c r="F61" s="19">
        <v>0</v>
      </c>
      <c r="G61" s="19">
        <v>0.79696</v>
      </c>
      <c r="H61" s="19">
        <v>0</v>
      </c>
      <c r="I61" s="19">
        <f t="shared" si="46"/>
        <v>1.6636500000000001</v>
      </c>
      <c r="J61" s="19">
        <v>0</v>
      </c>
      <c r="K61" s="19">
        <v>1.6636500000000001</v>
      </c>
      <c r="L61" s="19">
        <v>0</v>
      </c>
      <c r="M61" s="19">
        <v>1.982836666666667</v>
      </c>
      <c r="N61" s="19">
        <v>0</v>
      </c>
      <c r="O61" s="19">
        <f t="shared" si="41"/>
        <v>-0.31918666666666695</v>
      </c>
      <c r="P61" s="28">
        <f t="shared" si="42"/>
        <v>0</v>
      </c>
      <c r="Q61" s="28">
        <f t="shared" si="43"/>
        <v>0.31918666666666695</v>
      </c>
      <c r="R61" s="28">
        <f t="shared" si="44"/>
        <v>0</v>
      </c>
      <c r="S61" s="28">
        <f t="shared" si="45"/>
        <v>19.185926527013912</v>
      </c>
      <c r="T61" s="20" t="s">
        <v>168</v>
      </c>
    </row>
    <row r="62" spans="1:20" s="21" customFormat="1" ht="31.5" x14ac:dyDescent="0.3">
      <c r="A62" s="16" t="s">
        <v>78</v>
      </c>
      <c r="B62" s="17" t="s">
        <v>147</v>
      </c>
      <c r="C62" s="18" t="s">
        <v>148</v>
      </c>
      <c r="D62" s="19" t="s">
        <v>19</v>
      </c>
      <c r="E62" s="19">
        <v>4.3999100000000002</v>
      </c>
      <c r="F62" s="19">
        <v>0</v>
      </c>
      <c r="G62" s="19">
        <v>1.43543</v>
      </c>
      <c r="H62" s="19">
        <v>0</v>
      </c>
      <c r="I62" s="19">
        <f t="shared" si="46"/>
        <v>2.96448</v>
      </c>
      <c r="J62" s="19">
        <v>0</v>
      </c>
      <c r="K62" s="19">
        <v>2.96448</v>
      </c>
      <c r="L62" s="19">
        <v>0</v>
      </c>
      <c r="M62" s="19">
        <v>2.144254286666667</v>
      </c>
      <c r="N62" s="19">
        <v>0</v>
      </c>
      <c r="O62" s="19">
        <f t="shared" si="41"/>
        <v>0.82022571333333305</v>
      </c>
      <c r="P62" s="28">
        <f t="shared" si="42"/>
        <v>0</v>
      </c>
      <c r="Q62" s="28">
        <f t="shared" si="43"/>
        <v>-0.82022571333333305</v>
      </c>
      <c r="R62" s="28">
        <f t="shared" si="44"/>
        <v>0</v>
      </c>
      <c r="S62" s="28">
        <f t="shared" si="45"/>
        <v>-27.668451577792162</v>
      </c>
      <c r="T62" s="20" t="s">
        <v>166</v>
      </c>
    </row>
    <row r="63" spans="1:20" s="21" customFormat="1" ht="31.5" x14ac:dyDescent="0.3">
      <c r="A63" s="16" t="s">
        <v>78</v>
      </c>
      <c r="B63" s="17" t="s">
        <v>149</v>
      </c>
      <c r="C63" s="18" t="s">
        <v>150</v>
      </c>
      <c r="D63" s="19" t="s">
        <v>19</v>
      </c>
      <c r="E63" s="19">
        <v>0.22941</v>
      </c>
      <c r="F63" s="19">
        <v>0</v>
      </c>
      <c r="G63" s="19">
        <v>0.12235</v>
      </c>
      <c r="H63" s="19">
        <v>0</v>
      </c>
      <c r="I63" s="19">
        <f t="shared" si="46"/>
        <v>0.10706</v>
      </c>
      <c r="J63" s="19">
        <v>0</v>
      </c>
      <c r="K63" s="19">
        <v>0.10706</v>
      </c>
      <c r="L63" s="19">
        <v>0</v>
      </c>
      <c r="M63" s="19">
        <v>6.1140833333333304E-2</v>
      </c>
      <c r="N63" s="19">
        <v>0</v>
      </c>
      <c r="O63" s="19">
        <f t="shared" si="41"/>
        <v>4.5919166666666698E-2</v>
      </c>
      <c r="P63" s="28">
        <f t="shared" si="42"/>
        <v>0</v>
      </c>
      <c r="Q63" s="28">
        <f t="shared" si="43"/>
        <v>-4.5919166666666698E-2</v>
      </c>
      <c r="R63" s="28">
        <f t="shared" si="44"/>
        <v>0</v>
      </c>
      <c r="S63" s="28">
        <f t="shared" si="45"/>
        <v>-42.891057973721928</v>
      </c>
      <c r="T63" s="20" t="s">
        <v>167</v>
      </c>
    </row>
    <row r="64" spans="1:20" s="21" customFormat="1" ht="18.75" x14ac:dyDescent="0.3">
      <c r="A64" s="24" t="s">
        <v>80</v>
      </c>
      <c r="B64" s="25" t="s">
        <v>81</v>
      </c>
      <c r="C64" s="23" t="s">
        <v>18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f>IF(J64="нд","нд",N(L64)-N(J64))</f>
        <v>0</v>
      </c>
      <c r="Q64" s="26">
        <f>IF(K64="нд","нд",N(M64)-N(K64))</f>
        <v>0</v>
      </c>
      <c r="R64" s="26">
        <f>IF(P64="нд","нд",IF(P64=0,0,IF(AND(N(J64)=0,P64&lt;&gt;0),"нд",N(P64)/N(J64)*100)))</f>
        <v>0</v>
      </c>
      <c r="S64" s="26">
        <f>IF(Q64="нд","нд",IF(Q64=0,0,IF(AND(N(K64)=0,Q64&lt;&gt;0),"нд",N(Q64)/N(K64)*100)))</f>
        <v>0</v>
      </c>
      <c r="T64" s="20" t="s">
        <v>19</v>
      </c>
    </row>
    <row r="65" spans="1:20" s="21" customFormat="1" ht="18.75" x14ac:dyDescent="0.3">
      <c r="A65" s="24" t="s">
        <v>82</v>
      </c>
      <c r="B65" s="25" t="s">
        <v>83</v>
      </c>
      <c r="C65" s="23" t="s">
        <v>18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f>IF(J65="нд","нд",N(L65)-N(J65))</f>
        <v>0</v>
      </c>
      <c r="Q65" s="26">
        <f>IF(K65="нд","нд",N(M65)-N(K65))</f>
        <v>0</v>
      </c>
      <c r="R65" s="26">
        <f>IF(P65="нд","нд",IF(P65=0,0,IF(AND(N(J65)=0,P65&lt;&gt;0),"нд",N(P65)/N(J65)*100)))</f>
        <v>0</v>
      </c>
      <c r="S65" s="26">
        <f>IF(Q65="нд","нд",IF(Q65=0,0,IF(AND(N(K65)=0,Q65&lt;&gt;0),"нд",N(Q65)/N(K65)*100)))</f>
        <v>0</v>
      </c>
      <c r="T65" s="20" t="s">
        <v>19</v>
      </c>
    </row>
    <row r="66" spans="1:20" s="21" customFormat="1" ht="31.5" x14ac:dyDescent="0.3">
      <c r="A66" s="16" t="s">
        <v>84</v>
      </c>
      <c r="B66" s="17" t="s">
        <v>85</v>
      </c>
      <c r="C66" s="18" t="s">
        <v>18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f t="shared" ref="P66:P71" si="47">IF(J66="нд","нд",N(L66)-N(J66))</f>
        <v>0</v>
      </c>
      <c r="Q66" s="26">
        <f t="shared" ref="Q66:Q71" si="48">IF(K66="нд","нд",N(M66)-N(K66))</f>
        <v>0</v>
      </c>
      <c r="R66" s="26">
        <f t="shared" ref="R66:R71" si="49">IF(P66="нд","нд",IF(P66=0,0,IF(AND(N(J66)=0,P66&lt;&gt;0),"нд",N(P66)/N(J66)*100)))</f>
        <v>0</v>
      </c>
      <c r="S66" s="26">
        <f t="shared" ref="S66:S71" si="50">IF(Q66="нд","нд",IF(Q66=0,0,IF(AND(N(K66)=0,Q66&lt;&gt;0),"нд",N(Q66)/N(K66)*100)))</f>
        <v>0</v>
      </c>
      <c r="T66" s="20" t="s">
        <v>19</v>
      </c>
    </row>
    <row r="67" spans="1:20" s="21" customFormat="1" ht="31.5" x14ac:dyDescent="0.3">
      <c r="A67" s="16" t="s">
        <v>86</v>
      </c>
      <c r="B67" s="17" t="s">
        <v>87</v>
      </c>
      <c r="C67" s="18" t="s">
        <v>18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f>IF(J67="нд","нд",N(L67)-N(J67))</f>
        <v>0</v>
      </c>
      <c r="Q67" s="26">
        <f>IF(K67="нд","нд",N(M67)-N(K67))</f>
        <v>0</v>
      </c>
      <c r="R67" s="26">
        <f>IF(P67="нд","нд",IF(P67=0,0,IF(AND(N(J67)=0,P67&lt;&gt;0),"нд",N(P67)/N(J67)*100)))</f>
        <v>0</v>
      </c>
      <c r="S67" s="26">
        <f>IF(Q67="нд","нд",IF(Q67=0,0,IF(AND(N(K67)=0,Q67&lt;&gt;0),"нд",N(Q67)/N(K67)*100)))</f>
        <v>0</v>
      </c>
      <c r="T67" s="20" t="s">
        <v>19</v>
      </c>
    </row>
    <row r="68" spans="1:20" s="21" customFormat="1" ht="31.5" x14ac:dyDescent="0.3">
      <c r="A68" s="16" t="s">
        <v>88</v>
      </c>
      <c r="B68" s="17" t="s">
        <v>89</v>
      </c>
      <c r="C68" s="18" t="s">
        <v>18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f t="shared" si="47"/>
        <v>0</v>
      </c>
      <c r="Q68" s="22">
        <f t="shared" si="48"/>
        <v>0</v>
      </c>
      <c r="R68" s="22">
        <f t="shared" si="49"/>
        <v>0</v>
      </c>
      <c r="S68" s="22">
        <f t="shared" si="50"/>
        <v>0</v>
      </c>
      <c r="T68" s="20" t="s">
        <v>19</v>
      </c>
    </row>
    <row r="69" spans="1:20" s="21" customFormat="1" ht="31.5" x14ac:dyDescent="0.3">
      <c r="A69" s="24" t="s">
        <v>90</v>
      </c>
      <c r="B69" s="25" t="s">
        <v>91</v>
      </c>
      <c r="C69" s="23" t="s">
        <v>18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f t="shared" si="47"/>
        <v>0</v>
      </c>
      <c r="Q69" s="22">
        <f t="shared" si="48"/>
        <v>0</v>
      </c>
      <c r="R69" s="22">
        <f t="shared" si="49"/>
        <v>0</v>
      </c>
      <c r="S69" s="22">
        <f t="shared" si="50"/>
        <v>0</v>
      </c>
      <c r="T69" s="20" t="s">
        <v>19</v>
      </c>
    </row>
    <row r="70" spans="1:20" s="21" customFormat="1" ht="31.5" x14ac:dyDescent="0.3">
      <c r="A70" s="16" t="s">
        <v>92</v>
      </c>
      <c r="B70" s="17" t="s">
        <v>93</v>
      </c>
      <c r="C70" s="18" t="s">
        <v>18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f t="shared" si="47"/>
        <v>0</v>
      </c>
      <c r="Q70" s="22">
        <f t="shared" si="48"/>
        <v>0</v>
      </c>
      <c r="R70" s="22">
        <f t="shared" si="49"/>
        <v>0</v>
      </c>
      <c r="S70" s="22">
        <f t="shared" si="50"/>
        <v>0</v>
      </c>
      <c r="T70" s="20" t="s">
        <v>19</v>
      </c>
    </row>
    <row r="71" spans="1:20" s="21" customFormat="1" ht="31.5" x14ac:dyDescent="0.3">
      <c r="A71" s="16" t="s">
        <v>94</v>
      </c>
      <c r="B71" s="17" t="s">
        <v>95</v>
      </c>
      <c r="C71" s="18" t="s">
        <v>18</v>
      </c>
      <c r="D71" s="22">
        <f t="shared" ref="D71:O71" si="51">SUM(D72,D73)</f>
        <v>0</v>
      </c>
      <c r="E71" s="22">
        <f t="shared" si="51"/>
        <v>0</v>
      </c>
      <c r="F71" s="22">
        <f t="shared" si="51"/>
        <v>0</v>
      </c>
      <c r="G71" s="22">
        <f t="shared" si="51"/>
        <v>0</v>
      </c>
      <c r="H71" s="22">
        <f t="shared" si="51"/>
        <v>0</v>
      </c>
      <c r="I71" s="22">
        <f t="shared" si="51"/>
        <v>0</v>
      </c>
      <c r="J71" s="22">
        <f t="shared" si="51"/>
        <v>0</v>
      </c>
      <c r="K71" s="22">
        <f t="shared" si="51"/>
        <v>0</v>
      </c>
      <c r="L71" s="22">
        <f t="shared" si="51"/>
        <v>0</v>
      </c>
      <c r="M71" s="22">
        <f t="shared" si="51"/>
        <v>0</v>
      </c>
      <c r="N71" s="22">
        <f t="shared" si="51"/>
        <v>0</v>
      </c>
      <c r="O71" s="22">
        <f t="shared" si="51"/>
        <v>0</v>
      </c>
      <c r="P71" s="22">
        <f t="shared" si="47"/>
        <v>0</v>
      </c>
      <c r="Q71" s="22">
        <f t="shared" si="48"/>
        <v>0</v>
      </c>
      <c r="R71" s="22">
        <f t="shared" si="49"/>
        <v>0</v>
      </c>
      <c r="S71" s="22">
        <f t="shared" si="50"/>
        <v>0</v>
      </c>
      <c r="T71" s="20" t="s">
        <v>19</v>
      </c>
    </row>
    <row r="72" spans="1:20" s="21" customFormat="1" ht="18.75" x14ac:dyDescent="0.3">
      <c r="A72" s="16" t="s">
        <v>96</v>
      </c>
      <c r="B72" s="17" t="s">
        <v>97</v>
      </c>
      <c r="C72" s="18" t="s">
        <v>18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f>IF(J72="нд","нд",N(L72)-N(J72))</f>
        <v>0</v>
      </c>
      <c r="Q72" s="26">
        <f>IF(K72="нд","нд",N(M72)-N(K72))</f>
        <v>0</v>
      </c>
      <c r="R72" s="26">
        <f>IF(P72="нд","нд",IF(P72=0,0,IF(AND(N(J72)=0,P72&lt;&gt;0),"нд",N(P72)/N(J72)*100)))</f>
        <v>0</v>
      </c>
      <c r="S72" s="26">
        <f>IF(Q72="нд","нд",IF(Q72=0,0,IF(AND(N(K72)=0,Q72&lt;&gt;0),"нд",N(Q72)/N(K72)*100)))</f>
        <v>0</v>
      </c>
      <c r="T72" s="20" t="s">
        <v>19</v>
      </c>
    </row>
    <row r="73" spans="1:20" s="21" customFormat="1" ht="31.5" x14ac:dyDescent="0.3">
      <c r="A73" s="24" t="s">
        <v>98</v>
      </c>
      <c r="B73" s="25" t="s">
        <v>99</v>
      </c>
      <c r="C73" s="23" t="s">
        <v>18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f>IF(J73="нд","нд",N(L73)-N(J73))</f>
        <v>0</v>
      </c>
      <c r="Q73" s="26">
        <f>IF(K73="нд","нд",N(M73)-N(K73))</f>
        <v>0</v>
      </c>
      <c r="R73" s="26">
        <f>IF(P73="нд","нд",IF(P73=0,0,IF(AND(N(J73)=0,P73&lt;&gt;0),"нд",N(P73)/N(J73)*100)))</f>
        <v>0</v>
      </c>
      <c r="S73" s="26">
        <f>IF(Q73="нд","нд",IF(Q73=0,0,IF(AND(N(K73)=0,Q73&lt;&gt;0),"нд",N(Q73)/N(K73)*100)))</f>
        <v>0</v>
      </c>
      <c r="T73" s="20" t="s">
        <v>19</v>
      </c>
    </row>
    <row r="74" spans="1:20" s="21" customFormat="1" ht="31.5" x14ac:dyDescent="0.3">
      <c r="A74" s="24" t="s">
        <v>100</v>
      </c>
      <c r="B74" s="25" t="s">
        <v>101</v>
      </c>
      <c r="C74" s="23" t="s">
        <v>18</v>
      </c>
      <c r="D74" s="26">
        <f t="shared" ref="D74:O74" si="52">SUM(D75,D76)</f>
        <v>0</v>
      </c>
      <c r="E74" s="26">
        <f t="shared" si="52"/>
        <v>0</v>
      </c>
      <c r="F74" s="26">
        <f t="shared" si="52"/>
        <v>0</v>
      </c>
      <c r="G74" s="26">
        <f t="shared" si="52"/>
        <v>0</v>
      </c>
      <c r="H74" s="26">
        <f t="shared" si="52"/>
        <v>0</v>
      </c>
      <c r="I74" s="26">
        <f t="shared" si="52"/>
        <v>0</v>
      </c>
      <c r="J74" s="26">
        <f t="shared" si="52"/>
        <v>0</v>
      </c>
      <c r="K74" s="26">
        <f t="shared" si="52"/>
        <v>0</v>
      </c>
      <c r="L74" s="26">
        <f t="shared" si="52"/>
        <v>0</v>
      </c>
      <c r="M74" s="26">
        <f t="shared" si="52"/>
        <v>0</v>
      </c>
      <c r="N74" s="26">
        <f t="shared" si="52"/>
        <v>0</v>
      </c>
      <c r="O74" s="26">
        <f t="shared" si="52"/>
        <v>0</v>
      </c>
      <c r="P74" s="26">
        <f t="shared" ref="P74:Q76" si="53">IF(J74="нд","нд",N(L74)-N(J74))</f>
        <v>0</v>
      </c>
      <c r="Q74" s="26">
        <f t="shared" si="53"/>
        <v>0</v>
      </c>
      <c r="R74" s="26">
        <f t="shared" ref="R74:S76" si="54">IF(P74="нд","нд",IF(P74=0,0,IF(AND(N(J74)=0,P74&lt;&gt;0),"нд",N(P74)/N(J74)*100)))</f>
        <v>0</v>
      </c>
      <c r="S74" s="26">
        <f t="shared" si="54"/>
        <v>0</v>
      </c>
      <c r="T74" s="20" t="s">
        <v>19</v>
      </c>
    </row>
    <row r="75" spans="1:20" s="21" customFormat="1" ht="31.5" x14ac:dyDescent="0.3">
      <c r="A75" s="16" t="s">
        <v>102</v>
      </c>
      <c r="B75" s="17" t="s">
        <v>103</v>
      </c>
      <c r="C75" s="18" t="s">
        <v>18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f>IF(J75="нд","нд",N(L75)-N(J75))</f>
        <v>0</v>
      </c>
      <c r="Q75" s="26">
        <f>IF(K75="нд","нд",N(M75)-N(K75))</f>
        <v>0</v>
      </c>
      <c r="R75" s="26">
        <f>IF(P75="нд","нд",IF(P75=0,0,IF(AND(N(J75)=0,P75&lt;&gt;0),"нд",N(P75)/N(J75)*100)))</f>
        <v>0</v>
      </c>
      <c r="S75" s="26">
        <f>IF(Q75="нд","нд",IF(Q75=0,0,IF(AND(N(K75)=0,Q75&lt;&gt;0),"нд",N(Q75)/N(K75)*100)))</f>
        <v>0</v>
      </c>
      <c r="T75" s="20" t="s">
        <v>19</v>
      </c>
    </row>
    <row r="76" spans="1:20" s="21" customFormat="1" ht="31.5" x14ac:dyDescent="0.3">
      <c r="A76" s="16" t="s">
        <v>104</v>
      </c>
      <c r="B76" s="17" t="s">
        <v>105</v>
      </c>
      <c r="C76" s="18" t="s">
        <v>18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f t="shared" si="53"/>
        <v>0</v>
      </c>
      <c r="Q76" s="22">
        <f t="shared" si="53"/>
        <v>0</v>
      </c>
      <c r="R76" s="22">
        <f t="shared" si="54"/>
        <v>0</v>
      </c>
      <c r="S76" s="22">
        <f t="shared" si="54"/>
        <v>0</v>
      </c>
      <c r="T76" s="20" t="s">
        <v>19</v>
      </c>
    </row>
    <row r="77" spans="1:20" s="21" customFormat="1" ht="31.5" x14ac:dyDescent="0.3">
      <c r="A77" s="24" t="s">
        <v>106</v>
      </c>
      <c r="B77" s="25" t="s">
        <v>107</v>
      </c>
      <c r="C77" s="23" t="s">
        <v>18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f t="shared" ref="P77:Q79" si="55">IF(J77="нд","нд",N(L77)-N(J77))</f>
        <v>0</v>
      </c>
      <c r="Q77" s="26">
        <f t="shared" si="55"/>
        <v>0</v>
      </c>
      <c r="R77" s="26">
        <f t="shared" ref="R77:S79" si="56">IF(P77="нд","нд",IF(P77=0,0,IF(AND(N(J77)=0,P77&lt;&gt;0),"нд",N(P77)/N(J77)*100)))</f>
        <v>0</v>
      </c>
      <c r="S77" s="26">
        <f t="shared" si="56"/>
        <v>0</v>
      </c>
      <c r="T77" s="20" t="s">
        <v>19</v>
      </c>
    </row>
    <row r="78" spans="1:20" s="21" customFormat="1" ht="31.5" x14ac:dyDescent="0.3">
      <c r="A78" s="24" t="s">
        <v>108</v>
      </c>
      <c r="B78" s="25" t="s">
        <v>109</v>
      </c>
      <c r="C78" s="23" t="s">
        <v>18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f t="shared" si="55"/>
        <v>0</v>
      </c>
      <c r="Q78" s="26">
        <f t="shared" si="55"/>
        <v>0</v>
      </c>
      <c r="R78" s="26">
        <f t="shared" si="56"/>
        <v>0</v>
      </c>
      <c r="S78" s="26">
        <f t="shared" si="56"/>
        <v>0</v>
      </c>
      <c r="T78" s="20" t="s">
        <v>19</v>
      </c>
    </row>
    <row r="79" spans="1:20" s="21" customFormat="1" ht="18.75" x14ac:dyDescent="0.3">
      <c r="A79" s="16" t="s">
        <v>110</v>
      </c>
      <c r="B79" s="17" t="s">
        <v>111</v>
      </c>
      <c r="C79" s="18" t="s">
        <v>18</v>
      </c>
      <c r="D79" s="26">
        <f t="shared" ref="D79:O79" si="57">SUM(D80:D90)</f>
        <v>0</v>
      </c>
      <c r="E79" s="26">
        <f t="shared" si="57"/>
        <v>16.665294460000002</v>
      </c>
      <c r="F79" s="26">
        <f t="shared" si="57"/>
        <v>0</v>
      </c>
      <c r="G79" s="26">
        <f t="shared" si="57"/>
        <v>0</v>
      </c>
      <c r="H79" s="26">
        <f t="shared" si="57"/>
        <v>0</v>
      </c>
      <c r="I79" s="26">
        <f t="shared" si="57"/>
        <v>16.665294460000002</v>
      </c>
      <c r="J79" s="26">
        <f t="shared" si="57"/>
        <v>0</v>
      </c>
      <c r="K79" s="26">
        <f t="shared" si="57"/>
        <v>0</v>
      </c>
      <c r="L79" s="26">
        <f t="shared" si="57"/>
        <v>0</v>
      </c>
      <c r="M79" s="26">
        <f t="shared" si="57"/>
        <v>16.665294460000002</v>
      </c>
      <c r="N79" s="26">
        <f t="shared" si="57"/>
        <v>0</v>
      </c>
      <c r="O79" s="26">
        <f t="shared" si="57"/>
        <v>0</v>
      </c>
      <c r="P79" s="26">
        <f t="shared" si="55"/>
        <v>0</v>
      </c>
      <c r="Q79" s="26">
        <f t="shared" si="55"/>
        <v>16.665294460000002</v>
      </c>
      <c r="R79" s="26">
        <f t="shared" si="56"/>
        <v>0</v>
      </c>
      <c r="S79" s="26" t="str">
        <f t="shared" si="56"/>
        <v>нд</v>
      </c>
      <c r="T79" s="20" t="s">
        <v>19</v>
      </c>
    </row>
    <row r="80" spans="1:20" s="21" customFormat="1" ht="63" x14ac:dyDescent="0.3">
      <c r="A80" s="16" t="s">
        <v>110</v>
      </c>
      <c r="B80" s="17" t="s">
        <v>173</v>
      </c>
      <c r="C80" s="18" t="s">
        <v>121</v>
      </c>
      <c r="D80" s="19" t="s">
        <v>19</v>
      </c>
      <c r="E80" s="26">
        <v>4.7211111199999998</v>
      </c>
      <c r="F80" s="19">
        <v>0</v>
      </c>
      <c r="G80" s="19">
        <v>0</v>
      </c>
      <c r="H80" s="19">
        <v>0</v>
      </c>
      <c r="I80" s="19">
        <v>4.7211111199999998</v>
      </c>
      <c r="J80" s="19" t="s">
        <v>19</v>
      </c>
      <c r="K80" s="19" t="s">
        <v>19</v>
      </c>
      <c r="L80" s="19">
        <v>0</v>
      </c>
      <c r="M80" s="19">
        <v>4.7211111199999998</v>
      </c>
      <c r="N80" s="19">
        <v>0</v>
      </c>
      <c r="O80" s="19">
        <f t="shared" ref="O80:O90" si="58">I80-M80</f>
        <v>0</v>
      </c>
      <c r="P80" s="19" t="str">
        <f t="shared" ref="P80:P90" si="59">IF(J80="нд","нд",N(L80)-N(J80))</f>
        <v>нд</v>
      </c>
      <c r="Q80" s="19" t="str">
        <f t="shared" ref="Q80:Q90" si="60">IF(K80="нд","нд",N(M80)-N(K80))</f>
        <v>нд</v>
      </c>
      <c r="R80" s="19" t="str">
        <f t="shared" ref="R80:R90" si="61">IF(P80="нд","нд",IF(P80=0,0,IF(AND(N(J80)=0,P80&lt;&gt;0),"нд",N(P80)/N(J80)*100)))</f>
        <v>нд</v>
      </c>
      <c r="S80" s="19" t="str">
        <f t="shared" ref="S80:S90" si="62">IF(Q80="нд","нд",IF(Q80=0,0,IF(AND(N(K80)=0,Q80&lt;&gt;0),"нд",N(Q80)/N(K80)*100)))</f>
        <v>нд</v>
      </c>
      <c r="T80" s="20" t="s">
        <v>163</v>
      </c>
    </row>
    <row r="81" spans="1:20" s="21" customFormat="1" ht="63" x14ac:dyDescent="0.3">
      <c r="A81" s="16" t="s">
        <v>110</v>
      </c>
      <c r="B81" s="17" t="s">
        <v>173</v>
      </c>
      <c r="C81" s="18" t="s">
        <v>122</v>
      </c>
      <c r="D81" s="19" t="s">
        <v>19</v>
      </c>
      <c r="E81" s="26">
        <v>4.9022222400000004</v>
      </c>
      <c r="F81" s="19">
        <v>0</v>
      </c>
      <c r="G81" s="19">
        <v>0</v>
      </c>
      <c r="H81" s="19">
        <v>0</v>
      </c>
      <c r="I81" s="19">
        <v>4.9022222400000004</v>
      </c>
      <c r="J81" s="19" t="s">
        <v>19</v>
      </c>
      <c r="K81" s="19" t="s">
        <v>19</v>
      </c>
      <c r="L81" s="19">
        <v>0</v>
      </c>
      <c r="M81" s="19">
        <v>4.9022222400000004</v>
      </c>
      <c r="N81" s="19">
        <v>0</v>
      </c>
      <c r="O81" s="19">
        <f t="shared" si="58"/>
        <v>0</v>
      </c>
      <c r="P81" s="19" t="str">
        <f t="shared" si="59"/>
        <v>нд</v>
      </c>
      <c r="Q81" s="19" t="str">
        <f t="shared" si="60"/>
        <v>нд</v>
      </c>
      <c r="R81" s="19" t="str">
        <f t="shared" si="61"/>
        <v>нд</v>
      </c>
      <c r="S81" s="19" t="str">
        <f t="shared" si="62"/>
        <v>нд</v>
      </c>
      <c r="T81" s="20" t="s">
        <v>163</v>
      </c>
    </row>
    <row r="82" spans="1:20" s="21" customFormat="1" ht="47.25" x14ac:dyDescent="0.3">
      <c r="A82" s="16" t="s">
        <v>110</v>
      </c>
      <c r="B82" s="17" t="s">
        <v>123</v>
      </c>
      <c r="C82" s="18" t="s">
        <v>124</v>
      </c>
      <c r="D82" s="19" t="s">
        <v>19</v>
      </c>
      <c r="E82" s="26">
        <v>1.7497499999999999</v>
      </c>
      <c r="F82" s="19">
        <v>0</v>
      </c>
      <c r="G82" s="19">
        <v>0</v>
      </c>
      <c r="H82" s="19">
        <v>0</v>
      </c>
      <c r="I82" s="19">
        <v>1.7497499999999999</v>
      </c>
      <c r="J82" s="19" t="s">
        <v>19</v>
      </c>
      <c r="K82" s="19" t="s">
        <v>19</v>
      </c>
      <c r="L82" s="19">
        <v>0</v>
      </c>
      <c r="M82" s="19">
        <v>1.7497499999999999</v>
      </c>
      <c r="N82" s="19">
        <v>0</v>
      </c>
      <c r="O82" s="19">
        <f t="shared" si="58"/>
        <v>0</v>
      </c>
      <c r="P82" s="19" t="str">
        <f t="shared" si="59"/>
        <v>нд</v>
      </c>
      <c r="Q82" s="19" t="str">
        <f t="shared" si="60"/>
        <v>нд</v>
      </c>
      <c r="R82" s="19" t="str">
        <f t="shared" si="61"/>
        <v>нд</v>
      </c>
      <c r="S82" s="19" t="str">
        <f t="shared" si="62"/>
        <v>нд</v>
      </c>
      <c r="T82" s="20" t="s">
        <v>163</v>
      </c>
    </row>
    <row r="83" spans="1:20" s="21" customFormat="1" ht="47.25" x14ac:dyDescent="0.3">
      <c r="A83" s="16" t="s">
        <v>110</v>
      </c>
      <c r="B83" s="17" t="s">
        <v>125</v>
      </c>
      <c r="C83" s="18" t="s">
        <v>126</v>
      </c>
      <c r="D83" s="19" t="s">
        <v>19</v>
      </c>
      <c r="E83" s="26">
        <v>0.33333332999999998</v>
      </c>
      <c r="F83" s="19">
        <v>0</v>
      </c>
      <c r="G83" s="19">
        <v>0</v>
      </c>
      <c r="H83" s="19">
        <v>0</v>
      </c>
      <c r="I83" s="19">
        <v>0.33333332999999998</v>
      </c>
      <c r="J83" s="19" t="s">
        <v>19</v>
      </c>
      <c r="K83" s="19" t="s">
        <v>19</v>
      </c>
      <c r="L83" s="19">
        <v>0</v>
      </c>
      <c r="M83" s="19">
        <v>0.33333332999999998</v>
      </c>
      <c r="N83" s="19">
        <v>0</v>
      </c>
      <c r="O83" s="19">
        <f t="shared" si="58"/>
        <v>0</v>
      </c>
      <c r="P83" s="19" t="str">
        <f t="shared" si="59"/>
        <v>нд</v>
      </c>
      <c r="Q83" s="19" t="str">
        <f t="shared" si="60"/>
        <v>нд</v>
      </c>
      <c r="R83" s="19" t="str">
        <f t="shared" si="61"/>
        <v>нд</v>
      </c>
      <c r="S83" s="19" t="str">
        <f t="shared" si="62"/>
        <v>нд</v>
      </c>
      <c r="T83" s="20" t="s">
        <v>163</v>
      </c>
    </row>
    <row r="84" spans="1:20" s="21" customFormat="1" ht="47.25" x14ac:dyDescent="0.3">
      <c r="A84" s="16" t="s">
        <v>110</v>
      </c>
      <c r="B84" s="17" t="s">
        <v>127</v>
      </c>
      <c r="C84" s="18" t="s">
        <v>128</v>
      </c>
      <c r="D84" s="19" t="s">
        <v>19</v>
      </c>
      <c r="E84" s="26">
        <v>0.69444443999999994</v>
      </c>
      <c r="F84" s="19">
        <v>0</v>
      </c>
      <c r="G84" s="19">
        <v>0</v>
      </c>
      <c r="H84" s="19">
        <v>0</v>
      </c>
      <c r="I84" s="19">
        <v>0.69444443999999994</v>
      </c>
      <c r="J84" s="19" t="s">
        <v>19</v>
      </c>
      <c r="K84" s="19" t="s">
        <v>19</v>
      </c>
      <c r="L84" s="19">
        <v>0</v>
      </c>
      <c r="M84" s="19">
        <v>0.69444443999999994</v>
      </c>
      <c r="N84" s="19">
        <v>0</v>
      </c>
      <c r="O84" s="19">
        <f t="shared" si="58"/>
        <v>0</v>
      </c>
      <c r="P84" s="19" t="str">
        <f t="shared" si="59"/>
        <v>нд</v>
      </c>
      <c r="Q84" s="19" t="str">
        <f t="shared" si="60"/>
        <v>нд</v>
      </c>
      <c r="R84" s="19" t="str">
        <f t="shared" si="61"/>
        <v>нд</v>
      </c>
      <c r="S84" s="19" t="str">
        <f t="shared" si="62"/>
        <v>нд</v>
      </c>
      <c r="T84" s="20" t="s">
        <v>163</v>
      </c>
    </row>
    <row r="85" spans="1:20" s="21" customFormat="1" ht="47.25" x14ac:dyDescent="0.3">
      <c r="A85" s="16" t="s">
        <v>110</v>
      </c>
      <c r="B85" s="17" t="s">
        <v>129</v>
      </c>
      <c r="C85" s="18" t="s">
        <v>130</v>
      </c>
      <c r="D85" s="19" t="s">
        <v>19</v>
      </c>
      <c r="E85" s="26">
        <v>0.12916667000000004</v>
      </c>
      <c r="F85" s="19">
        <v>0</v>
      </c>
      <c r="G85" s="19">
        <v>0</v>
      </c>
      <c r="H85" s="19">
        <v>0</v>
      </c>
      <c r="I85" s="19">
        <v>0.12916667000000004</v>
      </c>
      <c r="J85" s="19" t="s">
        <v>19</v>
      </c>
      <c r="K85" s="19" t="s">
        <v>19</v>
      </c>
      <c r="L85" s="19">
        <v>0</v>
      </c>
      <c r="M85" s="19">
        <v>0.12916667000000004</v>
      </c>
      <c r="N85" s="19">
        <v>0</v>
      </c>
      <c r="O85" s="19">
        <f t="shared" si="58"/>
        <v>0</v>
      </c>
      <c r="P85" s="19" t="str">
        <f t="shared" si="59"/>
        <v>нд</v>
      </c>
      <c r="Q85" s="19" t="str">
        <f t="shared" si="60"/>
        <v>нд</v>
      </c>
      <c r="R85" s="19" t="str">
        <f t="shared" si="61"/>
        <v>нд</v>
      </c>
      <c r="S85" s="19" t="str">
        <f t="shared" si="62"/>
        <v>нд</v>
      </c>
      <c r="T85" s="20" t="s">
        <v>163</v>
      </c>
    </row>
    <row r="86" spans="1:20" s="21" customFormat="1" ht="47.25" x14ac:dyDescent="0.3">
      <c r="A86" s="16" t="s">
        <v>110</v>
      </c>
      <c r="B86" s="17" t="s">
        <v>131</v>
      </c>
      <c r="C86" s="18" t="s">
        <v>132</v>
      </c>
      <c r="D86" s="19" t="s">
        <v>19</v>
      </c>
      <c r="E86" s="26">
        <v>0.4</v>
      </c>
      <c r="F86" s="19">
        <v>0</v>
      </c>
      <c r="G86" s="19">
        <v>0</v>
      </c>
      <c r="H86" s="19">
        <v>0</v>
      </c>
      <c r="I86" s="19">
        <v>0.4</v>
      </c>
      <c r="J86" s="19" t="s">
        <v>19</v>
      </c>
      <c r="K86" s="19" t="s">
        <v>19</v>
      </c>
      <c r="L86" s="19">
        <v>0</v>
      </c>
      <c r="M86" s="19">
        <v>0.4</v>
      </c>
      <c r="N86" s="19">
        <v>0</v>
      </c>
      <c r="O86" s="19">
        <f t="shared" si="58"/>
        <v>0</v>
      </c>
      <c r="P86" s="19" t="str">
        <f t="shared" si="59"/>
        <v>нд</v>
      </c>
      <c r="Q86" s="19" t="str">
        <f t="shared" si="60"/>
        <v>нд</v>
      </c>
      <c r="R86" s="19" t="str">
        <f t="shared" si="61"/>
        <v>нд</v>
      </c>
      <c r="S86" s="19" t="str">
        <f t="shared" si="62"/>
        <v>нд</v>
      </c>
      <c r="T86" s="20" t="s">
        <v>163</v>
      </c>
    </row>
    <row r="87" spans="1:20" s="21" customFormat="1" ht="47.25" x14ac:dyDescent="0.3">
      <c r="A87" s="16" t="s">
        <v>110</v>
      </c>
      <c r="B87" s="17" t="s">
        <v>133</v>
      </c>
      <c r="C87" s="18" t="s">
        <v>134</v>
      </c>
      <c r="D87" s="19" t="s">
        <v>19</v>
      </c>
      <c r="E87" s="26">
        <v>2.9583333299999999</v>
      </c>
      <c r="F87" s="19">
        <v>0</v>
      </c>
      <c r="G87" s="19">
        <v>0</v>
      </c>
      <c r="H87" s="19">
        <v>0</v>
      </c>
      <c r="I87" s="19">
        <v>2.9583333299999999</v>
      </c>
      <c r="J87" s="19" t="s">
        <v>19</v>
      </c>
      <c r="K87" s="19" t="s">
        <v>19</v>
      </c>
      <c r="L87" s="19">
        <v>0</v>
      </c>
      <c r="M87" s="19">
        <v>2.9583333299999999</v>
      </c>
      <c r="N87" s="19">
        <v>0</v>
      </c>
      <c r="O87" s="19">
        <f t="shared" si="58"/>
        <v>0</v>
      </c>
      <c r="P87" s="19" t="str">
        <f t="shared" si="59"/>
        <v>нд</v>
      </c>
      <c r="Q87" s="19" t="str">
        <f t="shared" si="60"/>
        <v>нд</v>
      </c>
      <c r="R87" s="19" t="str">
        <f t="shared" si="61"/>
        <v>нд</v>
      </c>
      <c r="S87" s="19" t="str">
        <f t="shared" si="62"/>
        <v>нд</v>
      </c>
      <c r="T87" s="20" t="s">
        <v>163</v>
      </c>
    </row>
    <row r="88" spans="1:20" s="21" customFormat="1" ht="47.25" x14ac:dyDescent="0.3">
      <c r="A88" s="16" t="s">
        <v>110</v>
      </c>
      <c r="B88" s="17" t="s">
        <v>135</v>
      </c>
      <c r="C88" s="18" t="s">
        <v>136</v>
      </c>
      <c r="D88" s="19" t="s">
        <v>19</v>
      </c>
      <c r="E88" s="26">
        <v>0.13250000000000001</v>
      </c>
      <c r="F88" s="19">
        <v>0</v>
      </c>
      <c r="G88" s="19">
        <v>0</v>
      </c>
      <c r="H88" s="19">
        <v>0</v>
      </c>
      <c r="I88" s="19">
        <v>0.13250000000000001</v>
      </c>
      <c r="J88" s="19" t="s">
        <v>19</v>
      </c>
      <c r="K88" s="19" t="s">
        <v>19</v>
      </c>
      <c r="L88" s="19">
        <v>0</v>
      </c>
      <c r="M88" s="19">
        <v>0.13250000000000001</v>
      </c>
      <c r="N88" s="19">
        <v>0</v>
      </c>
      <c r="O88" s="19">
        <f t="shared" si="58"/>
        <v>0</v>
      </c>
      <c r="P88" s="19" t="str">
        <f t="shared" si="59"/>
        <v>нд</v>
      </c>
      <c r="Q88" s="19" t="str">
        <f t="shared" si="60"/>
        <v>нд</v>
      </c>
      <c r="R88" s="19" t="str">
        <f t="shared" si="61"/>
        <v>нд</v>
      </c>
      <c r="S88" s="19" t="str">
        <f t="shared" si="62"/>
        <v>нд</v>
      </c>
      <c r="T88" s="20" t="s">
        <v>163</v>
      </c>
    </row>
    <row r="89" spans="1:20" s="21" customFormat="1" ht="47.25" x14ac:dyDescent="0.3">
      <c r="A89" s="16" t="s">
        <v>110</v>
      </c>
      <c r="B89" s="17" t="s">
        <v>137</v>
      </c>
      <c r="C89" s="18" t="s">
        <v>138</v>
      </c>
      <c r="D89" s="19" t="s">
        <v>19</v>
      </c>
      <c r="E89" s="26">
        <v>0.45583333000000004</v>
      </c>
      <c r="F89" s="19">
        <v>0</v>
      </c>
      <c r="G89" s="19">
        <v>0</v>
      </c>
      <c r="H89" s="19">
        <v>0</v>
      </c>
      <c r="I89" s="19">
        <v>0.45583333000000004</v>
      </c>
      <c r="J89" s="19" t="s">
        <v>19</v>
      </c>
      <c r="K89" s="19" t="s">
        <v>19</v>
      </c>
      <c r="L89" s="19">
        <v>0</v>
      </c>
      <c r="M89" s="19">
        <v>0.45583333000000004</v>
      </c>
      <c r="N89" s="19">
        <v>0</v>
      </c>
      <c r="O89" s="19">
        <f t="shared" si="58"/>
        <v>0</v>
      </c>
      <c r="P89" s="19" t="str">
        <f t="shared" si="59"/>
        <v>нд</v>
      </c>
      <c r="Q89" s="19" t="str">
        <f t="shared" si="60"/>
        <v>нд</v>
      </c>
      <c r="R89" s="19" t="str">
        <f t="shared" si="61"/>
        <v>нд</v>
      </c>
      <c r="S89" s="19" t="str">
        <f t="shared" si="62"/>
        <v>нд</v>
      </c>
      <c r="T89" s="20" t="s">
        <v>163</v>
      </c>
    </row>
    <row r="90" spans="1:20" s="21" customFormat="1" ht="47.25" x14ac:dyDescent="0.3">
      <c r="A90" s="16" t="s">
        <v>110</v>
      </c>
      <c r="B90" s="17" t="s">
        <v>139</v>
      </c>
      <c r="C90" s="18" t="s">
        <v>140</v>
      </c>
      <c r="D90" s="19" t="s">
        <v>19</v>
      </c>
      <c r="E90" s="26">
        <v>0.18859999999999999</v>
      </c>
      <c r="F90" s="19">
        <v>0</v>
      </c>
      <c r="G90" s="19">
        <v>0</v>
      </c>
      <c r="H90" s="19">
        <v>0</v>
      </c>
      <c r="I90" s="19">
        <v>0.18859999999999999</v>
      </c>
      <c r="J90" s="19" t="s">
        <v>19</v>
      </c>
      <c r="K90" s="19" t="s">
        <v>19</v>
      </c>
      <c r="L90" s="19">
        <v>0</v>
      </c>
      <c r="M90" s="19">
        <v>0.18859999999999999</v>
      </c>
      <c r="N90" s="19">
        <v>0</v>
      </c>
      <c r="O90" s="19">
        <f t="shared" si="58"/>
        <v>0</v>
      </c>
      <c r="P90" s="19" t="str">
        <f t="shared" si="59"/>
        <v>нд</v>
      </c>
      <c r="Q90" s="19" t="str">
        <f t="shared" si="60"/>
        <v>нд</v>
      </c>
      <c r="R90" s="19" t="str">
        <f t="shared" si="61"/>
        <v>нд</v>
      </c>
      <c r="S90" s="19" t="str">
        <f t="shared" si="62"/>
        <v>нд</v>
      </c>
      <c r="T90" s="20" t="s">
        <v>163</v>
      </c>
    </row>
  </sheetData>
  <mergeCells count="20">
    <mergeCell ref="A15:A19"/>
    <mergeCell ref="B15:B19"/>
    <mergeCell ref="C15:C19"/>
    <mergeCell ref="D15:D19"/>
    <mergeCell ref="E15:E19"/>
    <mergeCell ref="A4:T4"/>
    <mergeCell ref="A5:T5"/>
    <mergeCell ref="A7:T7"/>
    <mergeCell ref="A10:T10"/>
    <mergeCell ref="A12:T12"/>
    <mergeCell ref="T15:T19"/>
    <mergeCell ref="J17:K18"/>
    <mergeCell ref="L17:M18"/>
    <mergeCell ref="P17:Q18"/>
    <mergeCell ref="R17:S18"/>
    <mergeCell ref="F15:G18"/>
    <mergeCell ref="H15:I18"/>
    <mergeCell ref="J15:M16"/>
    <mergeCell ref="N15:O18"/>
    <mergeCell ref="P15:S16"/>
  </mergeCells>
  <pageMargins left="0.70866141732283472" right="0.17" top="0.17" bottom="0.17" header="0.17" footer="0.17"/>
  <pageSetup paperSize="8" scale="1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2024-02-28T03:29:05Z</dcterms:created>
  <dcterms:modified xsi:type="dcterms:W3CDTF">2024-03-31T10:37:57Z</dcterms:modified>
</cp:coreProperties>
</file>