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960" windowHeight="12600"/>
  </bookViews>
  <sheets>
    <sheet name="Лист1 (2)" sheetId="4" r:id="rId1"/>
    <sheet name="Лист1" sheetId="1" r:id="rId2"/>
    <sheet name="Лист2" sheetId="2" r:id="rId3"/>
    <sheet name="Лист3" sheetId="3" r:id="rId4"/>
  </sheets>
  <calcPr calcId="144525"/>
</workbook>
</file>

<file path=xl/calcChain.xml><?xml version="1.0" encoding="utf-8"?>
<calcChain xmlns="http://schemas.openxmlformats.org/spreadsheetml/2006/main">
  <c r="K14" i="4" l="1"/>
  <c r="I14" i="4"/>
  <c r="G14" i="4"/>
  <c r="B23" i="4"/>
  <c r="B20" i="4"/>
  <c r="E14" i="4"/>
  <c r="B26" i="4"/>
  <c r="B17" i="4"/>
  <c r="C14" i="1"/>
  <c r="M24" i="1"/>
  <c r="M14" i="1"/>
  <c r="K22" i="1"/>
  <c r="K14" i="1"/>
  <c r="I20" i="1"/>
  <c r="I14" i="1"/>
  <c r="G18" i="1"/>
  <c r="H14" i="1"/>
  <c r="E16" i="1"/>
  <c r="E14" i="1"/>
  <c r="B16" i="1"/>
</calcChain>
</file>

<file path=xl/sharedStrings.xml><?xml version="1.0" encoding="utf-8"?>
<sst xmlns="http://schemas.openxmlformats.org/spreadsheetml/2006/main" count="65" uniqueCount="25">
  <si>
    <t>Поступление э/э в сеть</t>
  </si>
  <si>
    <t xml:space="preserve">Расчет по статье "Экономия расходов на оплату потерь электрической энергии (в соответствии с пункот 34.1 Основ ценообразования в области регулируемых цен (тарифов) в электроэнергетике, утвержденных постановлением Правительства Российской Федерации от 29.12.2011 года № 1178)" </t>
  </si>
  <si>
    <t>утверждено</t>
  </si>
  <si>
    <t xml:space="preserve">факт </t>
  </si>
  <si>
    <t>млн.кВтч</t>
  </si>
  <si>
    <t>Нормативные потери</t>
  </si>
  <si>
    <t>%</t>
  </si>
  <si>
    <t xml:space="preserve">Покупной тариф на э/э, приобретаемую в целях компенсации потерь </t>
  </si>
  <si>
    <t>руб./МВтч</t>
  </si>
  <si>
    <t>Расчет:</t>
  </si>
  <si>
    <t>(85,022*14,25%-11,126)*1964,08</t>
  </si>
  <si>
    <t>тыс.руб.</t>
  </si>
  <si>
    <t>(83,334*14,25%-10,281)*2170,71</t>
  </si>
  <si>
    <t>(82,817*14,25%-10,259)*2215,1</t>
  </si>
  <si>
    <t>(81,071*14,25%-9,244)*2453,427</t>
  </si>
  <si>
    <t>(77,757*12,39%-8,344)*2574,069</t>
  </si>
  <si>
    <t>(80,112*12,39%-7,034)*2694,61</t>
  </si>
  <si>
    <t>за 2018 год</t>
  </si>
  <si>
    <t>(82,817*14,25%-10,259)*2215,1=3416,6201 тыс.руб.</t>
  </si>
  <si>
    <t>(81,071*14,25%-9,244)*2453,427=5664,0245 тыс.руб.</t>
  </si>
  <si>
    <t>за 2020 год</t>
  </si>
  <si>
    <t>(77,757*12,39%-8,344)*2574,069=3320,7866 тыс.руб.</t>
  </si>
  <si>
    <t>за 2021 год</t>
  </si>
  <si>
    <t>(80,112*12,39%-7,034)*2694,61=7792,4801 тыс.руб.</t>
  </si>
  <si>
    <t>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</si>
</sst>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0" xfId="0" applyBorder="1"/>
    <xf numFmtId="164" fontId="0" fillId="0" borderId="0" xfId="0" applyNumberFormat="1" applyBorder="1"/>
    <xf numFmtId="2" fontId="0" fillId="0" borderId="1" xfId="0" applyNumberFormat="1" applyBorder="1"/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6"/>
  <sheetViews>
    <sheetView tabSelected="1" workbookViewId="0">
      <selection activeCell="H31" sqref="H31"/>
    </sheetView>
  </sheetViews>
  <sheetFormatPr defaultRowHeight="15" x14ac:dyDescent="0.25"/>
  <cols>
    <col min="1" max="1" width="19.5" customWidth="1"/>
    <col min="2" max="2" width="10.375" customWidth="1"/>
    <col min="3" max="3" width="10.5" customWidth="1"/>
    <col min="4" max="4" width="10.375" customWidth="1"/>
    <col min="6" max="6" width="10.25" customWidth="1"/>
    <col min="8" max="8" width="10.125" customWidth="1"/>
    <col min="10" max="10" width="10.25" customWidth="1"/>
    <col min="12" max="12" width="10.875" customWidth="1"/>
  </cols>
  <sheetData>
    <row r="2" spans="1:13" ht="56.25" customHeight="1" x14ac:dyDescent="0.25">
      <c r="A2" s="7" t="s">
        <v>1</v>
      </c>
      <c r="B2" s="7"/>
      <c r="C2" s="7"/>
      <c r="D2" s="7"/>
      <c r="E2" s="7"/>
      <c r="F2" s="7"/>
    </row>
    <row r="4" spans="1:13" x14ac:dyDescent="0.25">
      <c r="A4" s="1"/>
      <c r="B4" s="1"/>
      <c r="C4" s="1"/>
      <c r="D4" s="1">
        <v>2018</v>
      </c>
      <c r="E4" s="1"/>
      <c r="F4" s="1">
        <v>2019</v>
      </c>
      <c r="G4" s="1"/>
      <c r="H4" s="1">
        <v>2020</v>
      </c>
      <c r="I4" s="1"/>
      <c r="J4" s="1">
        <v>2021</v>
      </c>
      <c r="K4" s="1"/>
      <c r="L4" s="4"/>
      <c r="M4" s="4"/>
    </row>
    <row r="5" spans="1:13" x14ac:dyDescent="0.25">
      <c r="A5" s="1"/>
      <c r="B5" s="1"/>
      <c r="C5" s="1" t="s">
        <v>3</v>
      </c>
      <c r="D5" s="1" t="s">
        <v>2</v>
      </c>
      <c r="E5" s="1" t="s">
        <v>3</v>
      </c>
      <c r="F5" s="1" t="s">
        <v>2</v>
      </c>
      <c r="G5" s="1" t="s">
        <v>3</v>
      </c>
      <c r="H5" s="1" t="s">
        <v>2</v>
      </c>
      <c r="I5" s="1" t="s">
        <v>3</v>
      </c>
      <c r="J5" s="1" t="s">
        <v>2</v>
      </c>
      <c r="K5" s="1" t="s">
        <v>3</v>
      </c>
      <c r="L5" s="4"/>
      <c r="M5" s="4"/>
    </row>
    <row r="6" spans="1:13" x14ac:dyDescent="0.25">
      <c r="A6" s="1" t="s">
        <v>0</v>
      </c>
      <c r="B6" s="1" t="s">
        <v>4</v>
      </c>
      <c r="C6" s="2">
        <v>83.334000000000003</v>
      </c>
      <c r="D6" s="2">
        <v>86.51</v>
      </c>
      <c r="E6" s="2">
        <v>82.816999999999993</v>
      </c>
      <c r="F6" s="2">
        <v>85.462000000000003</v>
      </c>
      <c r="G6" s="2">
        <v>81.070999999999998</v>
      </c>
      <c r="H6" s="2">
        <v>82.762</v>
      </c>
      <c r="I6" s="2">
        <v>77.757000000000005</v>
      </c>
      <c r="J6" s="2">
        <v>81.953999999999994</v>
      </c>
      <c r="K6" s="2">
        <v>80.111999999999995</v>
      </c>
      <c r="L6" s="5"/>
      <c r="M6" s="5"/>
    </row>
    <row r="7" spans="1:13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4"/>
      <c r="M7" s="4"/>
    </row>
    <row r="8" spans="1:13" x14ac:dyDescent="0.25">
      <c r="A8" s="1" t="s">
        <v>5</v>
      </c>
      <c r="B8" s="1" t="s">
        <v>4</v>
      </c>
      <c r="C8" s="1">
        <v>10.281000000000001</v>
      </c>
      <c r="D8" s="1">
        <v>12.327999999999999</v>
      </c>
      <c r="E8" s="1">
        <v>10.259</v>
      </c>
      <c r="F8" s="1">
        <v>12.179</v>
      </c>
      <c r="G8" s="1">
        <v>9.2439999999999998</v>
      </c>
      <c r="H8" s="1">
        <v>10.253</v>
      </c>
      <c r="I8" s="1">
        <v>8.3439999999999994</v>
      </c>
      <c r="J8" s="1">
        <v>10.154</v>
      </c>
      <c r="K8" s="1">
        <v>7.0339999999999998</v>
      </c>
      <c r="L8" s="4"/>
      <c r="M8" s="4"/>
    </row>
    <row r="9" spans="1:13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4"/>
      <c r="M9" s="4"/>
    </row>
    <row r="10" spans="1:13" x14ac:dyDescent="0.25">
      <c r="A10" s="1" t="s">
        <v>5</v>
      </c>
      <c r="B10" s="1" t="s">
        <v>6</v>
      </c>
      <c r="C10" s="1">
        <v>12.34</v>
      </c>
      <c r="D10" s="1">
        <v>14.25</v>
      </c>
      <c r="E10" s="1">
        <v>12.39</v>
      </c>
      <c r="F10" s="1">
        <v>14.25</v>
      </c>
      <c r="G10" s="1">
        <v>11.4</v>
      </c>
      <c r="H10" s="1">
        <v>12.39</v>
      </c>
      <c r="I10" s="1">
        <v>10.73</v>
      </c>
      <c r="J10" s="1">
        <v>12.39</v>
      </c>
      <c r="K10" s="1">
        <v>8.7799999999999994</v>
      </c>
      <c r="L10" s="4"/>
      <c r="M10" s="4"/>
    </row>
    <row r="11" spans="1:13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4"/>
      <c r="M11" s="4"/>
    </row>
    <row r="12" spans="1:13" ht="60" x14ac:dyDescent="0.25">
      <c r="A12" s="3" t="s">
        <v>7</v>
      </c>
      <c r="B12" s="1" t="s">
        <v>8</v>
      </c>
      <c r="C12" s="1">
        <v>2170.71</v>
      </c>
      <c r="D12" s="1">
        <v>2295.33</v>
      </c>
      <c r="E12" s="1">
        <v>2215.1</v>
      </c>
      <c r="F12" s="1">
        <v>2300.998</v>
      </c>
      <c r="G12" s="1">
        <v>2453.4270000000001</v>
      </c>
      <c r="H12" s="1">
        <v>2521.4270000000001</v>
      </c>
      <c r="I12" s="1">
        <v>2574.069</v>
      </c>
      <c r="J12" s="1">
        <v>2679.7579999999998</v>
      </c>
      <c r="K12" s="1">
        <v>2694.61</v>
      </c>
      <c r="L12" s="4"/>
      <c r="M12" s="4"/>
    </row>
    <row r="13" spans="1:1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4"/>
      <c r="M13" s="4"/>
    </row>
    <row r="14" spans="1:13" s="4" customFormat="1" x14ac:dyDescent="0.25">
      <c r="A14" s="1"/>
      <c r="B14" s="6"/>
      <c r="C14" s="1"/>
      <c r="D14" s="6"/>
      <c r="E14" s="6">
        <f>E6*D10%</f>
        <v>11.801422499999997</v>
      </c>
      <c r="F14" s="6"/>
      <c r="G14" s="6">
        <f>G6*F10%</f>
        <v>11.552617499999998</v>
      </c>
      <c r="H14" s="6"/>
      <c r="I14" s="6">
        <f>I6*H10%</f>
        <v>9.6340923000000007</v>
      </c>
      <c r="J14" s="6"/>
      <c r="K14" s="6">
        <f>K6*J10%</f>
        <v>9.9258767999999993</v>
      </c>
    </row>
    <row r="15" spans="1:13" s="4" customFormat="1" x14ac:dyDescent="0.25">
      <c r="A15" s="4" t="s">
        <v>9</v>
      </c>
    </row>
    <row r="16" spans="1:13" s="4" customFormat="1" x14ac:dyDescent="0.25">
      <c r="A16" s="4" t="s">
        <v>17</v>
      </c>
      <c r="B16" s="4" t="s">
        <v>18</v>
      </c>
    </row>
    <row r="17" spans="1:8" s="4" customFormat="1" x14ac:dyDescent="0.25">
      <c r="B17" s="4">
        <f>(82.817*14.25%-10.259)*2215.1</f>
        <v>3416.6200797499937</v>
      </c>
      <c r="C17" s="4" t="s">
        <v>11</v>
      </c>
    </row>
    <row r="18" spans="1:8" s="4" customFormat="1" x14ac:dyDescent="0.25"/>
    <row r="19" spans="1:8" s="4" customFormat="1" x14ac:dyDescent="0.25">
      <c r="A19" s="4" t="s">
        <v>24</v>
      </c>
      <c r="B19" s="4" t="s">
        <v>19</v>
      </c>
    </row>
    <row r="20" spans="1:8" s="4" customFormat="1" x14ac:dyDescent="0.25">
      <c r="B20" s="4">
        <f>(81.071*14.25%-9.244)*2453.427</f>
        <v>5664.0245071724967</v>
      </c>
      <c r="C20" s="4" t="s">
        <v>11</v>
      </c>
    </row>
    <row r="21" spans="1:8" s="4" customFormat="1" x14ac:dyDescent="0.25"/>
    <row r="22" spans="1:8" x14ac:dyDescent="0.25">
      <c r="A22" t="s">
        <v>20</v>
      </c>
      <c r="B22" s="4" t="s">
        <v>21</v>
      </c>
      <c r="C22" s="4"/>
      <c r="D22" s="4"/>
      <c r="H22" s="4"/>
    </row>
    <row r="23" spans="1:8" x14ac:dyDescent="0.25">
      <c r="B23" s="4">
        <f>(77.757*12.39%-8.344)*2574.069</f>
        <v>3320.7865965687033</v>
      </c>
      <c r="C23" t="s">
        <v>11</v>
      </c>
    </row>
    <row r="25" spans="1:8" x14ac:dyDescent="0.25">
      <c r="A25" t="s">
        <v>22</v>
      </c>
      <c r="B25" t="s">
        <v>23</v>
      </c>
    </row>
    <row r="26" spans="1:8" x14ac:dyDescent="0.25">
      <c r="B26">
        <f>(80.112*12.39%-7.034)*2694.61</f>
        <v>7792.4801440479987</v>
      </c>
      <c r="C26" t="s">
        <v>11</v>
      </c>
    </row>
  </sheetData>
  <mergeCells count="1">
    <mergeCell ref="A2:F2"/>
  </mergeCells>
  <pageMargins left="0" right="0" top="0.74803149606299213" bottom="0.74803149606299213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4"/>
  <sheetViews>
    <sheetView workbookViewId="0">
      <selection activeCell="G18" sqref="G18"/>
    </sheetView>
  </sheetViews>
  <sheetFormatPr defaultRowHeight="15" x14ac:dyDescent="0.25"/>
  <cols>
    <col min="1" max="1" width="19.5" customWidth="1"/>
    <col min="2" max="2" width="10.375" customWidth="1"/>
    <col min="3" max="3" width="10.75" customWidth="1"/>
    <col min="5" max="6" width="10.5" customWidth="1"/>
    <col min="7" max="7" width="10.375" customWidth="1"/>
    <col min="9" max="9" width="10.25" customWidth="1"/>
    <col min="11" max="11" width="10.125" customWidth="1"/>
    <col min="13" max="13" width="10.25" customWidth="1"/>
    <col min="15" max="15" width="10.875" customWidth="1"/>
  </cols>
  <sheetData>
    <row r="2" spans="1:16" ht="56.25" customHeight="1" x14ac:dyDescent="0.25">
      <c r="A2" s="7" t="s">
        <v>1</v>
      </c>
      <c r="B2" s="7"/>
      <c r="C2" s="7"/>
      <c r="D2" s="7"/>
      <c r="E2" s="7"/>
      <c r="F2" s="7"/>
      <c r="G2" s="7"/>
      <c r="H2" s="7"/>
      <c r="I2" s="7"/>
    </row>
    <row r="4" spans="1:16" x14ac:dyDescent="0.25">
      <c r="A4" s="1"/>
      <c r="B4" s="1"/>
      <c r="C4" s="1">
        <v>2016</v>
      </c>
      <c r="D4" s="1"/>
      <c r="E4" s="1">
        <v>2017</v>
      </c>
      <c r="F4" s="1"/>
      <c r="G4" s="1">
        <v>2018</v>
      </c>
      <c r="H4" s="1"/>
      <c r="I4" s="1">
        <v>2019</v>
      </c>
      <c r="J4" s="1"/>
      <c r="K4" s="1">
        <v>2020</v>
      </c>
      <c r="L4" s="1"/>
      <c r="M4" s="1">
        <v>2021</v>
      </c>
      <c r="N4" s="1"/>
      <c r="O4" s="4"/>
      <c r="P4" s="4"/>
    </row>
    <row r="5" spans="1:16" x14ac:dyDescent="0.25">
      <c r="A5" s="1"/>
      <c r="B5" s="1"/>
      <c r="C5" s="1" t="s">
        <v>2</v>
      </c>
      <c r="D5" s="1" t="s">
        <v>3</v>
      </c>
      <c r="E5" s="1" t="s">
        <v>2</v>
      </c>
      <c r="F5" s="1" t="s">
        <v>3</v>
      </c>
      <c r="G5" s="1" t="s">
        <v>2</v>
      </c>
      <c r="H5" s="1" t="s">
        <v>3</v>
      </c>
      <c r="I5" s="1" t="s">
        <v>2</v>
      </c>
      <c r="J5" s="1" t="s">
        <v>3</v>
      </c>
      <c r="K5" s="1" t="s">
        <v>2</v>
      </c>
      <c r="L5" s="1" t="s">
        <v>3</v>
      </c>
      <c r="M5" s="1" t="s">
        <v>2</v>
      </c>
      <c r="N5" s="1" t="s">
        <v>3</v>
      </c>
      <c r="O5" s="4"/>
      <c r="P5" s="4"/>
    </row>
    <row r="6" spans="1:16" x14ac:dyDescent="0.25">
      <c r="A6" s="1" t="s">
        <v>0</v>
      </c>
      <c r="B6" s="1" t="s">
        <v>4</v>
      </c>
      <c r="C6" s="2">
        <v>85.65</v>
      </c>
      <c r="D6" s="2">
        <v>85.022000000000006</v>
      </c>
      <c r="E6" s="2">
        <v>85.835999999999999</v>
      </c>
      <c r="F6" s="2">
        <v>83.334000000000003</v>
      </c>
      <c r="G6" s="2">
        <v>86.51</v>
      </c>
      <c r="H6" s="2">
        <v>82.816999999999993</v>
      </c>
      <c r="I6" s="2">
        <v>85.462000000000003</v>
      </c>
      <c r="J6" s="2">
        <v>81.070999999999998</v>
      </c>
      <c r="K6" s="2">
        <v>82.762</v>
      </c>
      <c r="L6" s="2">
        <v>77.757000000000005</v>
      </c>
      <c r="M6" s="2">
        <v>81.953999999999994</v>
      </c>
      <c r="N6" s="2">
        <v>80.111999999999995</v>
      </c>
      <c r="O6" s="5"/>
      <c r="P6" s="5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4"/>
      <c r="P7" s="4"/>
    </row>
    <row r="8" spans="1:16" x14ac:dyDescent="0.25">
      <c r="A8" s="1" t="s">
        <v>5</v>
      </c>
      <c r="B8" s="1" t="s">
        <v>4</v>
      </c>
      <c r="C8" s="1">
        <v>12.208</v>
      </c>
      <c r="D8" s="1">
        <v>11.125999999999999</v>
      </c>
      <c r="E8" s="1">
        <v>12.231</v>
      </c>
      <c r="F8" s="1">
        <v>10.281000000000001</v>
      </c>
      <c r="G8" s="1">
        <v>12.327999999999999</v>
      </c>
      <c r="H8" s="1">
        <v>10.259</v>
      </c>
      <c r="I8" s="1">
        <v>12.179</v>
      </c>
      <c r="J8" s="1">
        <v>9.2439999999999998</v>
      </c>
      <c r="K8" s="1">
        <v>10.253</v>
      </c>
      <c r="L8" s="1">
        <v>8.3439999999999994</v>
      </c>
      <c r="M8" s="1">
        <v>10.154</v>
      </c>
      <c r="N8" s="1">
        <v>7.0339999999999998</v>
      </c>
      <c r="O8" s="4"/>
      <c r="P8" s="4"/>
    </row>
    <row r="9" spans="1:16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4"/>
      <c r="P9" s="4"/>
    </row>
    <row r="10" spans="1:16" x14ac:dyDescent="0.25">
      <c r="A10" s="1" t="s">
        <v>5</v>
      </c>
      <c r="B10" s="1" t="s">
        <v>6</v>
      </c>
      <c r="C10" s="1">
        <v>14.25</v>
      </c>
      <c r="D10" s="1">
        <v>13.09</v>
      </c>
      <c r="E10" s="1">
        <v>14.25</v>
      </c>
      <c r="F10" s="1">
        <v>12.34</v>
      </c>
      <c r="G10" s="1">
        <v>14.25</v>
      </c>
      <c r="H10" s="1">
        <v>12.39</v>
      </c>
      <c r="I10" s="1">
        <v>14.25</v>
      </c>
      <c r="J10" s="1">
        <v>11.4</v>
      </c>
      <c r="K10" s="1">
        <v>12.39</v>
      </c>
      <c r="L10" s="1">
        <v>10.73</v>
      </c>
      <c r="M10" s="1">
        <v>12.39</v>
      </c>
      <c r="N10" s="1">
        <v>8.7799999999999994</v>
      </c>
      <c r="O10" s="4"/>
      <c r="P10" s="4"/>
    </row>
    <row r="11" spans="1:16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4"/>
      <c r="P11" s="4"/>
    </row>
    <row r="12" spans="1:16" ht="60" x14ac:dyDescent="0.25">
      <c r="A12" s="3" t="s">
        <v>7</v>
      </c>
      <c r="B12" s="1" t="s">
        <v>8</v>
      </c>
      <c r="C12" s="1">
        <v>1842.87</v>
      </c>
      <c r="D12" s="1">
        <v>1964.08</v>
      </c>
      <c r="E12" s="1">
        <v>2125.33</v>
      </c>
      <c r="F12" s="1">
        <v>2170.71</v>
      </c>
      <c r="G12" s="1">
        <v>2295.33</v>
      </c>
      <c r="H12" s="1">
        <v>2215.1</v>
      </c>
      <c r="I12" s="1">
        <v>2300.998</v>
      </c>
      <c r="J12" s="1">
        <v>2453.4270000000001</v>
      </c>
      <c r="K12" s="1">
        <v>2521.4270000000001</v>
      </c>
      <c r="L12" s="1">
        <v>2574.069</v>
      </c>
      <c r="M12" s="1">
        <v>2679.7579999999998</v>
      </c>
      <c r="N12" s="1">
        <v>2694.61</v>
      </c>
      <c r="O12" s="4"/>
      <c r="P12" s="4"/>
    </row>
    <row r="13" spans="1:1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4"/>
      <c r="P13" s="4"/>
    </row>
    <row r="14" spans="1:16" s="4" customFormat="1" x14ac:dyDescent="0.25">
      <c r="A14" s="1"/>
      <c r="B14" s="6"/>
      <c r="C14" s="6">
        <f>85.022*14.25%</f>
        <v>12.115634999999999</v>
      </c>
      <c r="D14" s="1"/>
      <c r="E14" s="6">
        <f>F6*E10%</f>
        <v>11.875095</v>
      </c>
      <c r="F14" s="1"/>
      <c r="G14" s="1"/>
      <c r="H14" s="6">
        <f>H6*G10%</f>
        <v>11.801422499999997</v>
      </c>
      <c r="I14" s="6">
        <f>J6*I10%</f>
        <v>11.552617499999998</v>
      </c>
      <c r="J14" s="1"/>
      <c r="K14" s="6">
        <f>77.757*12.39%</f>
        <v>9.6340923000000007</v>
      </c>
      <c r="L14" s="1"/>
      <c r="M14" s="6">
        <f>N6*12.39%</f>
        <v>9.9258767999999993</v>
      </c>
      <c r="N14" s="1"/>
    </row>
    <row r="15" spans="1:16" s="4" customFormat="1" x14ac:dyDescent="0.25">
      <c r="A15" s="4" t="s">
        <v>9</v>
      </c>
      <c r="B15" s="4" t="s">
        <v>10</v>
      </c>
      <c r="E15" s="4" t="s">
        <v>12</v>
      </c>
    </row>
    <row r="16" spans="1:16" s="4" customFormat="1" x14ac:dyDescent="0.25">
      <c r="A16" s="4">
        <v>2016</v>
      </c>
      <c r="B16" s="4">
        <f>(85.022*14.25%-11.126)*1964.08</f>
        <v>1943.7223107999996</v>
      </c>
      <c r="C16" s="4" t="s">
        <v>11</v>
      </c>
      <c r="D16" s="4">
        <v>2017</v>
      </c>
      <c r="E16" s="4">
        <f>(83.334*14.25%-10.281)*2170.71</f>
        <v>3460.3179574499986</v>
      </c>
      <c r="F16" s="4" t="s">
        <v>11</v>
      </c>
    </row>
    <row r="17" spans="6:14" s="4" customFormat="1" x14ac:dyDescent="0.25">
      <c r="G17" s="4" t="s">
        <v>13</v>
      </c>
    </row>
    <row r="18" spans="6:14" s="4" customFormat="1" x14ac:dyDescent="0.25">
      <c r="F18" s="4">
        <v>2018</v>
      </c>
      <c r="G18" s="4">
        <f>(82.817*14.25%-10.259)*2215.1</f>
        <v>3416.6200797499937</v>
      </c>
      <c r="H18" s="4" t="s">
        <v>11</v>
      </c>
    </row>
    <row r="19" spans="6:14" s="4" customFormat="1" x14ac:dyDescent="0.25">
      <c r="I19" s="4" t="s">
        <v>14</v>
      </c>
    </row>
    <row r="20" spans="6:14" s="4" customFormat="1" x14ac:dyDescent="0.25">
      <c r="H20" s="4">
        <v>2019</v>
      </c>
      <c r="I20" s="4">
        <f>(81.071*14.25%-9.244)*2453.427</f>
        <v>5664.0245071724967</v>
      </c>
      <c r="J20" s="4" t="s">
        <v>11</v>
      </c>
    </row>
    <row r="21" spans="6:14" s="4" customFormat="1" x14ac:dyDescent="0.25">
      <c r="K21" s="4" t="s">
        <v>15</v>
      </c>
    </row>
    <row r="22" spans="6:14" x14ac:dyDescent="0.25">
      <c r="J22">
        <v>2020</v>
      </c>
      <c r="K22" s="4">
        <f>(77.757*12.39%-8.344)*2574.069</f>
        <v>3320.7865965687033</v>
      </c>
      <c r="L22" t="s">
        <v>11</v>
      </c>
    </row>
    <row r="23" spans="6:14" x14ac:dyDescent="0.25">
      <c r="M23" t="s">
        <v>16</v>
      </c>
    </row>
    <row r="24" spans="6:14" x14ac:dyDescent="0.25">
      <c r="L24">
        <v>2021</v>
      </c>
      <c r="M24">
        <f>(80.112*12.39%-7.034)*2694.61</f>
        <v>7792.4801440479987</v>
      </c>
      <c r="N24" t="s">
        <v>11</v>
      </c>
    </row>
  </sheetData>
  <mergeCells count="1">
    <mergeCell ref="A2:I2"/>
  </mergeCells>
  <pageMargins left="0" right="0" top="0.74803149606299213" bottom="0.74803149606299213" header="0.31496062992125984" footer="0.31496062992125984"/>
  <pageSetup paperSize="9" scale="9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 (2)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2022-07-01T11:06:41Z</cp:lastPrinted>
  <dcterms:created xsi:type="dcterms:W3CDTF">2022-07-01T07:18:18Z</dcterms:created>
  <dcterms:modified xsi:type="dcterms:W3CDTF">2022-07-04T06:40:45Z</dcterms:modified>
</cp:coreProperties>
</file>